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Pol'!$A$1:$U$229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D219" i="12" l="1"/>
  <c r="G39" i="1" s="1"/>
  <c r="G40" i="1" s="1"/>
  <c r="G25" i="1" s="1"/>
  <c r="G26" i="1" s="1"/>
  <c r="F9" i="12"/>
  <c r="G9" i="12" s="1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7" i="12"/>
  <c r="G17" i="12"/>
  <c r="M17" i="12" s="1"/>
  <c r="I17" i="12"/>
  <c r="I16" i="12" s="1"/>
  <c r="K17" i="12"/>
  <c r="O17" i="12"/>
  <c r="Q17" i="12"/>
  <c r="U17" i="12"/>
  <c r="U16" i="12" s="1"/>
  <c r="F18" i="12"/>
  <c r="G18" i="12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2" i="12"/>
  <c r="G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9" i="12"/>
  <c r="G29" i="12"/>
  <c r="M29" i="12" s="1"/>
  <c r="I29" i="12"/>
  <c r="I28" i="12" s="1"/>
  <c r="K29" i="12"/>
  <c r="O29" i="12"/>
  <c r="Q29" i="12"/>
  <c r="Q28" i="12" s="1"/>
  <c r="U29" i="12"/>
  <c r="U28" i="12" s="1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3" i="12"/>
  <c r="G33" i="12"/>
  <c r="I33" i="12"/>
  <c r="K33" i="12"/>
  <c r="O33" i="12"/>
  <c r="Q33" i="12"/>
  <c r="U33" i="12"/>
  <c r="F34" i="12"/>
  <c r="G34" i="12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3" i="12"/>
  <c r="G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9" i="12"/>
  <c r="G49" i="12" s="1"/>
  <c r="I49" i="12"/>
  <c r="K49" i="12"/>
  <c r="O49" i="12"/>
  <c r="Q49" i="12"/>
  <c r="U49" i="12"/>
  <c r="F50" i="12"/>
  <c r="G50" i="12" s="1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 s="1"/>
  <c r="M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3" i="12"/>
  <c r="G73" i="12" s="1"/>
  <c r="I73" i="12"/>
  <c r="K73" i="12"/>
  <c r="M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 s="1"/>
  <c r="I76" i="12"/>
  <c r="K76" i="12"/>
  <c r="M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4" i="12"/>
  <c r="G84" i="12" s="1"/>
  <c r="M84" i="12" s="1"/>
  <c r="I84" i="12"/>
  <c r="I83" i="12" s="1"/>
  <c r="K84" i="12"/>
  <c r="K83" i="12" s="1"/>
  <c r="O84" i="12"/>
  <c r="O83" i="12" s="1"/>
  <c r="Q84" i="12"/>
  <c r="U84" i="12"/>
  <c r="U83" i="12" s="1"/>
  <c r="F85" i="12"/>
  <c r="G85" i="12"/>
  <c r="M85" i="12" s="1"/>
  <c r="I85" i="12"/>
  <c r="K85" i="12"/>
  <c r="O85" i="12"/>
  <c r="Q85" i="12"/>
  <c r="Q83" i="12" s="1"/>
  <c r="U85" i="12"/>
  <c r="F87" i="12"/>
  <c r="G87" i="12" s="1"/>
  <c r="I87" i="12"/>
  <c r="I86" i="12" s="1"/>
  <c r="K87" i="12"/>
  <c r="K86" i="12" s="1"/>
  <c r="O87" i="12"/>
  <c r="O86" i="12" s="1"/>
  <c r="Q87" i="12"/>
  <c r="Q86" i="12" s="1"/>
  <c r="U87" i="12"/>
  <c r="U86" i="12" s="1"/>
  <c r="F89" i="12"/>
  <c r="G89" i="12" s="1"/>
  <c r="I89" i="12"/>
  <c r="K89" i="12"/>
  <c r="O89" i="12"/>
  <c r="O88" i="12" s="1"/>
  <c r="Q89" i="12"/>
  <c r="Q88" i="12" s="1"/>
  <c r="U89" i="12"/>
  <c r="F90" i="12"/>
  <c r="G90" i="12" s="1"/>
  <c r="M90" i="12" s="1"/>
  <c r="I90" i="12"/>
  <c r="K90" i="12"/>
  <c r="K88" i="12" s="1"/>
  <c r="O90" i="12"/>
  <c r="Q90" i="12"/>
  <c r="U90" i="12"/>
  <c r="U88" i="12" s="1"/>
  <c r="F92" i="12"/>
  <c r="G92" i="12" s="1"/>
  <c r="I92" i="12"/>
  <c r="K92" i="12"/>
  <c r="O92" i="12"/>
  <c r="O91" i="12" s="1"/>
  <c r="Q92" i="12"/>
  <c r="U92" i="12"/>
  <c r="F93" i="12"/>
  <c r="G93" i="12" s="1"/>
  <c r="M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6" i="12"/>
  <c r="G96" i="12" s="1"/>
  <c r="M96" i="12" s="1"/>
  <c r="I96" i="12"/>
  <c r="K96" i="12"/>
  <c r="O96" i="12"/>
  <c r="O95" i="12" s="1"/>
  <c r="Q96" i="12"/>
  <c r="U96" i="12"/>
  <c r="F97" i="12"/>
  <c r="G97" i="12"/>
  <c r="M97" i="12" s="1"/>
  <c r="I97" i="12"/>
  <c r="K97" i="12"/>
  <c r="O97" i="12"/>
  <c r="Q97" i="12"/>
  <c r="Q95" i="12" s="1"/>
  <c r="U97" i="12"/>
  <c r="F98" i="12"/>
  <c r="G98" i="12"/>
  <c r="M98" i="12" s="1"/>
  <c r="I98" i="12"/>
  <c r="K98" i="12"/>
  <c r="O98" i="12"/>
  <c r="Q98" i="12"/>
  <c r="U98" i="12"/>
  <c r="F100" i="12"/>
  <c r="G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 s="1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5" i="12"/>
  <c r="G105" i="12" s="1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 s="1"/>
  <c r="M108" i="12" s="1"/>
  <c r="I108" i="12"/>
  <c r="K108" i="12"/>
  <c r="O108" i="12"/>
  <c r="Q108" i="12"/>
  <c r="U108" i="12"/>
  <c r="F109" i="12"/>
  <c r="G109" i="12" s="1"/>
  <c r="M109" i="12" s="1"/>
  <c r="I109" i="12"/>
  <c r="K109" i="12"/>
  <c r="O109" i="12"/>
  <c r="Q109" i="12"/>
  <c r="U109" i="12"/>
  <c r="F110" i="12"/>
  <c r="G110" i="12" s="1"/>
  <c r="M110" i="12" s="1"/>
  <c r="I110" i="12"/>
  <c r="K110" i="12"/>
  <c r="O110" i="12"/>
  <c r="Q110" i="12"/>
  <c r="U110" i="12"/>
  <c r="F111" i="12"/>
  <c r="G111" i="12" s="1"/>
  <c r="M111" i="12" s="1"/>
  <c r="I111" i="12"/>
  <c r="K111" i="12"/>
  <c r="O111" i="12"/>
  <c r="Q111" i="12"/>
  <c r="U111" i="12"/>
  <c r="F112" i="12"/>
  <c r="G112" i="12" s="1"/>
  <c r="M112" i="12" s="1"/>
  <c r="I112" i="12"/>
  <c r="K112" i="12"/>
  <c r="O112" i="12"/>
  <c r="Q112" i="12"/>
  <c r="U112" i="12"/>
  <c r="F113" i="12"/>
  <c r="G113" i="12" s="1"/>
  <c r="M113" i="12" s="1"/>
  <c r="I113" i="12"/>
  <c r="K113" i="12"/>
  <c r="O113" i="12"/>
  <c r="Q113" i="12"/>
  <c r="U113" i="12"/>
  <c r="F114" i="12"/>
  <c r="G114" i="12" s="1"/>
  <c r="M114" i="12" s="1"/>
  <c r="I114" i="12"/>
  <c r="K114" i="12"/>
  <c r="O114" i="12"/>
  <c r="Q114" i="12"/>
  <c r="U114" i="12"/>
  <c r="F115" i="12"/>
  <c r="G115" i="12" s="1"/>
  <c r="M115" i="12" s="1"/>
  <c r="I115" i="12"/>
  <c r="K115" i="12"/>
  <c r="O115" i="12"/>
  <c r="Q115" i="12"/>
  <c r="U115" i="12"/>
  <c r="F116" i="12"/>
  <c r="G116" i="12" s="1"/>
  <c r="M116" i="12" s="1"/>
  <c r="I116" i="12"/>
  <c r="K116" i="12"/>
  <c r="O116" i="12"/>
  <c r="Q116" i="12"/>
  <c r="U116" i="12"/>
  <c r="F117" i="12"/>
  <c r="G117" i="12" s="1"/>
  <c r="M117" i="12" s="1"/>
  <c r="I117" i="12"/>
  <c r="K117" i="12"/>
  <c r="O117" i="12"/>
  <c r="Q117" i="12"/>
  <c r="U117" i="12"/>
  <c r="F118" i="12"/>
  <c r="G118" i="12" s="1"/>
  <c r="M118" i="12" s="1"/>
  <c r="I118" i="12"/>
  <c r="K118" i="12"/>
  <c r="O118" i="12"/>
  <c r="Q118" i="12"/>
  <c r="U118" i="12"/>
  <c r="F119" i="12"/>
  <c r="G119" i="12" s="1"/>
  <c r="M119" i="12" s="1"/>
  <c r="I119" i="12"/>
  <c r="K119" i="12"/>
  <c r="O119" i="12"/>
  <c r="Q119" i="12"/>
  <c r="U119" i="12"/>
  <c r="F120" i="12"/>
  <c r="G120" i="12" s="1"/>
  <c r="I120" i="12"/>
  <c r="K120" i="12"/>
  <c r="M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F122" i="12"/>
  <c r="G122" i="12" s="1"/>
  <c r="M122" i="12" s="1"/>
  <c r="I122" i="12"/>
  <c r="K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F125" i="12"/>
  <c r="G125" i="12" s="1"/>
  <c r="I125" i="12"/>
  <c r="K125" i="12"/>
  <c r="M125" i="12"/>
  <c r="O125" i="12"/>
  <c r="Q125" i="12"/>
  <c r="U125" i="12"/>
  <c r="F126" i="12"/>
  <c r="G126" i="12" s="1"/>
  <c r="M126" i="12" s="1"/>
  <c r="I126" i="12"/>
  <c r="K126" i="12"/>
  <c r="O126" i="12"/>
  <c r="Q126" i="12"/>
  <c r="U126" i="12"/>
  <c r="F127" i="12"/>
  <c r="G127" i="12" s="1"/>
  <c r="M127" i="12" s="1"/>
  <c r="I127" i="12"/>
  <c r="K127" i="12"/>
  <c r="O127" i="12"/>
  <c r="Q127" i="12"/>
  <c r="U127" i="12"/>
  <c r="F128" i="12"/>
  <c r="G128" i="12" s="1"/>
  <c r="I128" i="12"/>
  <c r="K128" i="12"/>
  <c r="M128" i="12"/>
  <c r="O128" i="12"/>
  <c r="Q128" i="12"/>
  <c r="U128" i="12"/>
  <c r="F129" i="12"/>
  <c r="G129" i="12" s="1"/>
  <c r="M129" i="12" s="1"/>
  <c r="I129" i="12"/>
  <c r="K129" i="12"/>
  <c r="O129" i="12"/>
  <c r="Q129" i="12"/>
  <c r="U129" i="12"/>
  <c r="F130" i="12"/>
  <c r="G130" i="12" s="1"/>
  <c r="M130" i="12" s="1"/>
  <c r="I130" i="12"/>
  <c r="K130" i="12"/>
  <c r="O130" i="12"/>
  <c r="Q130" i="12"/>
  <c r="U130" i="12"/>
  <c r="F131" i="12"/>
  <c r="G131" i="12" s="1"/>
  <c r="M131" i="12" s="1"/>
  <c r="I131" i="12"/>
  <c r="K131" i="12"/>
  <c r="O131" i="12"/>
  <c r="Q131" i="12"/>
  <c r="U131" i="12"/>
  <c r="F132" i="12"/>
  <c r="G132" i="12" s="1"/>
  <c r="M132" i="12" s="1"/>
  <c r="I132" i="12"/>
  <c r="K132" i="12"/>
  <c r="O132" i="12"/>
  <c r="Q132" i="12"/>
  <c r="U132" i="12"/>
  <c r="F133" i="12"/>
  <c r="G133" i="12" s="1"/>
  <c r="M133" i="12" s="1"/>
  <c r="I133" i="12"/>
  <c r="K133" i="12"/>
  <c r="O133" i="12"/>
  <c r="Q133" i="12"/>
  <c r="U133" i="12"/>
  <c r="F135" i="12"/>
  <c r="G135" i="12"/>
  <c r="M135" i="12" s="1"/>
  <c r="I135" i="12"/>
  <c r="K135" i="12"/>
  <c r="O135" i="12"/>
  <c r="Q135" i="12"/>
  <c r="U135" i="12"/>
  <c r="F136" i="12"/>
  <c r="G136" i="12"/>
  <c r="M136" i="12" s="1"/>
  <c r="I136" i="12"/>
  <c r="K136" i="12"/>
  <c r="O136" i="12"/>
  <c r="Q136" i="12"/>
  <c r="U136" i="12"/>
  <c r="F137" i="12"/>
  <c r="G137" i="12" s="1"/>
  <c r="M137" i="12" s="1"/>
  <c r="I137" i="12"/>
  <c r="K137" i="12"/>
  <c r="O137" i="12"/>
  <c r="Q137" i="12"/>
  <c r="U137" i="12"/>
  <c r="F138" i="12"/>
  <c r="G138" i="12" s="1"/>
  <c r="M138" i="12" s="1"/>
  <c r="I138" i="12"/>
  <c r="K138" i="12"/>
  <c r="O138" i="12"/>
  <c r="Q138" i="12"/>
  <c r="U138" i="12"/>
  <c r="F139" i="12"/>
  <c r="G139" i="12"/>
  <c r="M139" i="12" s="1"/>
  <c r="I139" i="12"/>
  <c r="K139" i="12"/>
  <c r="O139" i="12"/>
  <c r="Q139" i="12"/>
  <c r="U139" i="12"/>
  <c r="F140" i="12"/>
  <c r="G140" i="12"/>
  <c r="M140" i="12" s="1"/>
  <c r="I140" i="12"/>
  <c r="K140" i="12"/>
  <c r="O140" i="12"/>
  <c r="Q140" i="12"/>
  <c r="U140" i="12"/>
  <c r="F141" i="12"/>
  <c r="G141" i="12" s="1"/>
  <c r="M141" i="12" s="1"/>
  <c r="I141" i="12"/>
  <c r="K141" i="12"/>
  <c r="O141" i="12"/>
  <c r="Q141" i="12"/>
  <c r="U141" i="12"/>
  <c r="F142" i="12"/>
  <c r="G142" i="12" s="1"/>
  <c r="M142" i="12" s="1"/>
  <c r="I142" i="12"/>
  <c r="K142" i="12"/>
  <c r="O142" i="12"/>
  <c r="Q142" i="12"/>
  <c r="U142" i="12"/>
  <c r="F143" i="12"/>
  <c r="G143" i="12"/>
  <c r="M143" i="12" s="1"/>
  <c r="I143" i="12"/>
  <c r="K143" i="12"/>
  <c r="O143" i="12"/>
  <c r="Q143" i="12"/>
  <c r="U143" i="12"/>
  <c r="F144" i="12"/>
  <c r="G144" i="12"/>
  <c r="M144" i="12" s="1"/>
  <c r="I144" i="12"/>
  <c r="K144" i="12"/>
  <c r="O144" i="12"/>
  <c r="Q144" i="12"/>
  <c r="U144" i="12"/>
  <c r="F145" i="12"/>
  <c r="G145" i="12" s="1"/>
  <c r="M145" i="12" s="1"/>
  <c r="I145" i="12"/>
  <c r="K145" i="12"/>
  <c r="O145" i="12"/>
  <c r="Q145" i="12"/>
  <c r="U145" i="12"/>
  <c r="F146" i="12"/>
  <c r="G146" i="12" s="1"/>
  <c r="M146" i="12" s="1"/>
  <c r="I146" i="12"/>
  <c r="K146" i="12"/>
  <c r="O146" i="12"/>
  <c r="Q146" i="12"/>
  <c r="U146" i="12"/>
  <c r="F147" i="12"/>
  <c r="G147" i="12"/>
  <c r="M147" i="12" s="1"/>
  <c r="I147" i="12"/>
  <c r="K147" i="12"/>
  <c r="O147" i="12"/>
  <c r="Q147" i="12"/>
  <c r="U147" i="12"/>
  <c r="F148" i="12"/>
  <c r="G148" i="12"/>
  <c r="M148" i="12" s="1"/>
  <c r="I148" i="12"/>
  <c r="K148" i="12"/>
  <c r="O148" i="12"/>
  <c r="Q148" i="12"/>
  <c r="U148" i="12"/>
  <c r="F149" i="12"/>
  <c r="G149" i="12" s="1"/>
  <c r="M149" i="12" s="1"/>
  <c r="I149" i="12"/>
  <c r="K149" i="12"/>
  <c r="O149" i="12"/>
  <c r="Q149" i="12"/>
  <c r="U149" i="12"/>
  <c r="F150" i="12"/>
  <c r="G150" i="12" s="1"/>
  <c r="M150" i="12" s="1"/>
  <c r="I150" i="12"/>
  <c r="K150" i="12"/>
  <c r="O150" i="12"/>
  <c r="Q150" i="12"/>
  <c r="U150" i="12"/>
  <c r="F151" i="12"/>
  <c r="G151" i="12"/>
  <c r="M151" i="12" s="1"/>
  <c r="I151" i="12"/>
  <c r="K151" i="12"/>
  <c r="O151" i="12"/>
  <c r="Q151" i="12"/>
  <c r="U151" i="12"/>
  <c r="F152" i="12"/>
  <c r="G152" i="12"/>
  <c r="M152" i="12" s="1"/>
  <c r="I152" i="12"/>
  <c r="K152" i="12"/>
  <c r="O152" i="12"/>
  <c r="Q152" i="12"/>
  <c r="U152" i="12"/>
  <c r="F153" i="12"/>
  <c r="G153" i="12" s="1"/>
  <c r="M153" i="12" s="1"/>
  <c r="I153" i="12"/>
  <c r="K153" i="12"/>
  <c r="O153" i="12"/>
  <c r="Q153" i="12"/>
  <c r="U153" i="12"/>
  <c r="F154" i="12"/>
  <c r="G154" i="12" s="1"/>
  <c r="M154" i="12" s="1"/>
  <c r="I154" i="12"/>
  <c r="K154" i="12"/>
  <c r="O154" i="12"/>
  <c r="Q154" i="12"/>
  <c r="U154" i="12"/>
  <c r="F155" i="12"/>
  <c r="G155" i="12"/>
  <c r="M155" i="12" s="1"/>
  <c r="I155" i="12"/>
  <c r="K155" i="12"/>
  <c r="O155" i="12"/>
  <c r="Q155" i="12"/>
  <c r="U155" i="12"/>
  <c r="F156" i="12"/>
  <c r="G156" i="12"/>
  <c r="M156" i="12" s="1"/>
  <c r="I156" i="12"/>
  <c r="K156" i="12"/>
  <c r="O156" i="12"/>
  <c r="Q156" i="12"/>
  <c r="U156" i="12"/>
  <c r="F157" i="12"/>
  <c r="G157" i="12" s="1"/>
  <c r="M157" i="12" s="1"/>
  <c r="I157" i="12"/>
  <c r="K157" i="12"/>
  <c r="O157" i="12"/>
  <c r="Q157" i="12"/>
  <c r="U157" i="12"/>
  <c r="F158" i="12"/>
  <c r="G158" i="12" s="1"/>
  <c r="M158" i="12" s="1"/>
  <c r="I158" i="12"/>
  <c r="K158" i="12"/>
  <c r="O158" i="12"/>
  <c r="Q158" i="12"/>
  <c r="U158" i="12"/>
  <c r="F159" i="12"/>
  <c r="G159" i="12"/>
  <c r="M159" i="12" s="1"/>
  <c r="I159" i="12"/>
  <c r="K159" i="12"/>
  <c r="O159" i="12"/>
  <c r="Q159" i="12"/>
  <c r="U159" i="12"/>
  <c r="F160" i="12"/>
  <c r="G160" i="12"/>
  <c r="M160" i="12" s="1"/>
  <c r="I160" i="12"/>
  <c r="K160" i="12"/>
  <c r="O160" i="12"/>
  <c r="Q160" i="12"/>
  <c r="U160" i="12"/>
  <c r="F161" i="12"/>
  <c r="G161" i="12" s="1"/>
  <c r="M161" i="12" s="1"/>
  <c r="I161" i="12"/>
  <c r="K161" i="12"/>
  <c r="O161" i="12"/>
  <c r="Q161" i="12"/>
  <c r="U161" i="12"/>
  <c r="F162" i="12"/>
  <c r="G162" i="12" s="1"/>
  <c r="M162" i="12" s="1"/>
  <c r="I162" i="12"/>
  <c r="K162" i="12"/>
  <c r="O162" i="12"/>
  <c r="Q162" i="12"/>
  <c r="U162" i="12"/>
  <c r="F164" i="12"/>
  <c r="G164" i="12"/>
  <c r="I164" i="12"/>
  <c r="K164" i="12"/>
  <c r="O164" i="12"/>
  <c r="Q164" i="12"/>
  <c r="U164" i="12"/>
  <c r="F165" i="12"/>
  <c r="G165" i="12"/>
  <c r="M165" i="12" s="1"/>
  <c r="I165" i="12"/>
  <c r="K165" i="12"/>
  <c r="O165" i="12"/>
  <c r="Q165" i="12"/>
  <c r="U165" i="12"/>
  <c r="F166" i="12"/>
  <c r="G166" i="12" s="1"/>
  <c r="M166" i="12" s="1"/>
  <c r="I166" i="12"/>
  <c r="K166" i="12"/>
  <c r="O166" i="12"/>
  <c r="Q166" i="12"/>
  <c r="U166" i="12"/>
  <c r="F167" i="12"/>
  <c r="G167" i="12" s="1"/>
  <c r="M167" i="12" s="1"/>
  <c r="I167" i="12"/>
  <c r="K167" i="12"/>
  <c r="O167" i="12"/>
  <c r="Q167" i="12"/>
  <c r="U167" i="12"/>
  <c r="F168" i="12"/>
  <c r="G168" i="12"/>
  <c r="M168" i="12" s="1"/>
  <c r="I168" i="12"/>
  <c r="K168" i="12"/>
  <c r="O168" i="12"/>
  <c r="Q168" i="12"/>
  <c r="U168" i="12"/>
  <c r="F169" i="12"/>
  <c r="G169" i="12"/>
  <c r="M169" i="12" s="1"/>
  <c r="I169" i="12"/>
  <c r="K169" i="12"/>
  <c r="O169" i="12"/>
  <c r="Q169" i="12"/>
  <c r="U169" i="12"/>
  <c r="F170" i="12"/>
  <c r="G170" i="12" s="1"/>
  <c r="M170" i="12" s="1"/>
  <c r="I170" i="12"/>
  <c r="K170" i="12"/>
  <c r="O170" i="12"/>
  <c r="Q170" i="12"/>
  <c r="U170" i="12"/>
  <c r="F171" i="12"/>
  <c r="G171" i="12" s="1"/>
  <c r="M171" i="12" s="1"/>
  <c r="I171" i="12"/>
  <c r="K171" i="12"/>
  <c r="O171" i="12"/>
  <c r="Q171" i="12"/>
  <c r="U171" i="12"/>
  <c r="F172" i="12"/>
  <c r="G172" i="12"/>
  <c r="M172" i="12" s="1"/>
  <c r="I172" i="12"/>
  <c r="K172" i="12"/>
  <c r="O172" i="12"/>
  <c r="Q172" i="12"/>
  <c r="U172" i="12"/>
  <c r="F173" i="12"/>
  <c r="G173" i="12"/>
  <c r="M173" i="12" s="1"/>
  <c r="I173" i="12"/>
  <c r="K173" i="12"/>
  <c r="O173" i="12"/>
  <c r="Q173" i="12"/>
  <c r="U173" i="12"/>
  <c r="F174" i="12"/>
  <c r="G174" i="12" s="1"/>
  <c r="M174" i="12" s="1"/>
  <c r="I174" i="12"/>
  <c r="K174" i="12"/>
  <c r="O174" i="12"/>
  <c r="Q174" i="12"/>
  <c r="U174" i="12"/>
  <c r="F175" i="12"/>
  <c r="G175" i="12" s="1"/>
  <c r="M175" i="12" s="1"/>
  <c r="I175" i="12"/>
  <c r="K175" i="12"/>
  <c r="O175" i="12"/>
  <c r="Q175" i="12"/>
  <c r="U175" i="12"/>
  <c r="F176" i="12"/>
  <c r="G176" i="12"/>
  <c r="M176" i="12" s="1"/>
  <c r="I176" i="12"/>
  <c r="K176" i="12"/>
  <c r="O176" i="12"/>
  <c r="Q176" i="12"/>
  <c r="U176" i="12"/>
  <c r="F177" i="12"/>
  <c r="G177" i="12"/>
  <c r="M177" i="12" s="1"/>
  <c r="I177" i="12"/>
  <c r="K177" i="12"/>
  <c r="O177" i="12"/>
  <c r="Q177" i="12"/>
  <c r="U177" i="12"/>
  <c r="F178" i="12"/>
  <c r="G178" i="12" s="1"/>
  <c r="M178" i="12" s="1"/>
  <c r="I178" i="12"/>
  <c r="K178" i="12"/>
  <c r="O178" i="12"/>
  <c r="Q178" i="12"/>
  <c r="U178" i="12"/>
  <c r="F179" i="12"/>
  <c r="G179" i="12" s="1"/>
  <c r="M179" i="12" s="1"/>
  <c r="I179" i="12"/>
  <c r="K179" i="12"/>
  <c r="O179" i="12"/>
  <c r="Q179" i="12"/>
  <c r="U179" i="12"/>
  <c r="F180" i="12"/>
  <c r="G180" i="12"/>
  <c r="M180" i="12" s="1"/>
  <c r="I180" i="12"/>
  <c r="K180" i="12"/>
  <c r="O180" i="12"/>
  <c r="Q180" i="12"/>
  <c r="U180" i="12"/>
  <c r="F181" i="12"/>
  <c r="G181" i="12"/>
  <c r="M181" i="12" s="1"/>
  <c r="I181" i="12"/>
  <c r="K181" i="12"/>
  <c r="O181" i="12"/>
  <c r="Q181" i="12"/>
  <c r="U181" i="12"/>
  <c r="F182" i="12"/>
  <c r="G182" i="12" s="1"/>
  <c r="M182" i="12" s="1"/>
  <c r="I182" i="12"/>
  <c r="K182" i="12"/>
  <c r="O182" i="12"/>
  <c r="Q182" i="12"/>
  <c r="U182" i="12"/>
  <c r="F183" i="12"/>
  <c r="G183" i="12" s="1"/>
  <c r="M183" i="12" s="1"/>
  <c r="I183" i="12"/>
  <c r="K183" i="12"/>
  <c r="O183" i="12"/>
  <c r="Q183" i="12"/>
  <c r="U183" i="12"/>
  <c r="F184" i="12"/>
  <c r="G184" i="12"/>
  <c r="M184" i="12" s="1"/>
  <c r="I184" i="12"/>
  <c r="K184" i="12"/>
  <c r="O184" i="12"/>
  <c r="Q184" i="12"/>
  <c r="U184" i="12"/>
  <c r="F186" i="12"/>
  <c r="G186" i="12" s="1"/>
  <c r="I186" i="12"/>
  <c r="K186" i="12"/>
  <c r="M186" i="12"/>
  <c r="O186" i="12"/>
  <c r="Q186" i="12"/>
  <c r="U186" i="12"/>
  <c r="F187" i="12"/>
  <c r="G187" i="12" s="1"/>
  <c r="M187" i="12" s="1"/>
  <c r="I187" i="12"/>
  <c r="K187" i="12"/>
  <c r="O187" i="12"/>
  <c r="Q187" i="12"/>
  <c r="U187" i="12"/>
  <c r="F188" i="12"/>
  <c r="G188" i="12" s="1"/>
  <c r="M188" i="12" s="1"/>
  <c r="I188" i="12"/>
  <c r="K188" i="12"/>
  <c r="O188" i="12"/>
  <c r="Q188" i="12"/>
  <c r="U188" i="12"/>
  <c r="F189" i="12"/>
  <c r="G189" i="12" s="1"/>
  <c r="M189" i="12" s="1"/>
  <c r="I189" i="12"/>
  <c r="K189" i="12"/>
  <c r="O189" i="12"/>
  <c r="Q189" i="12"/>
  <c r="U189" i="12"/>
  <c r="F190" i="12"/>
  <c r="G190" i="12" s="1"/>
  <c r="M190" i="12" s="1"/>
  <c r="I190" i="12"/>
  <c r="K190" i="12"/>
  <c r="O190" i="12"/>
  <c r="Q190" i="12"/>
  <c r="U190" i="12"/>
  <c r="F191" i="12"/>
  <c r="G191" i="12" s="1"/>
  <c r="M191" i="12" s="1"/>
  <c r="I191" i="12"/>
  <c r="K191" i="12"/>
  <c r="O191" i="12"/>
  <c r="Q191" i="12"/>
  <c r="U191" i="12"/>
  <c r="F193" i="12"/>
  <c r="G193" i="12" s="1"/>
  <c r="I193" i="12"/>
  <c r="K193" i="12"/>
  <c r="O193" i="12"/>
  <c r="Q193" i="12"/>
  <c r="U193" i="12"/>
  <c r="F194" i="12"/>
  <c r="G194" i="12" s="1"/>
  <c r="M194" i="12" s="1"/>
  <c r="I194" i="12"/>
  <c r="K194" i="12"/>
  <c r="O194" i="12"/>
  <c r="Q194" i="12"/>
  <c r="U194" i="12"/>
  <c r="F195" i="12"/>
  <c r="G195" i="12"/>
  <c r="M195" i="12" s="1"/>
  <c r="I195" i="12"/>
  <c r="K195" i="12"/>
  <c r="O195" i="12"/>
  <c r="Q195" i="12"/>
  <c r="U195" i="12"/>
  <c r="F196" i="12"/>
  <c r="G196" i="12"/>
  <c r="M196" i="12" s="1"/>
  <c r="I196" i="12"/>
  <c r="K196" i="12"/>
  <c r="O196" i="12"/>
  <c r="Q196" i="12"/>
  <c r="U196" i="12"/>
  <c r="F197" i="12"/>
  <c r="G197" i="12" s="1"/>
  <c r="M197" i="12" s="1"/>
  <c r="I197" i="12"/>
  <c r="K197" i="12"/>
  <c r="O197" i="12"/>
  <c r="Q197" i="12"/>
  <c r="U197" i="12"/>
  <c r="O198" i="12"/>
  <c r="F199" i="12"/>
  <c r="G199" i="12" s="1"/>
  <c r="M199" i="12" s="1"/>
  <c r="M198" i="12" s="1"/>
  <c r="I199" i="12"/>
  <c r="I198" i="12" s="1"/>
  <c r="K199" i="12"/>
  <c r="K198" i="12" s="1"/>
  <c r="O199" i="12"/>
  <c r="Q199" i="12"/>
  <c r="Q198" i="12" s="1"/>
  <c r="U199" i="12"/>
  <c r="U198" i="12" s="1"/>
  <c r="F201" i="12"/>
  <c r="G201" i="12" s="1"/>
  <c r="M201" i="12" s="1"/>
  <c r="I201" i="12"/>
  <c r="K201" i="12"/>
  <c r="O201" i="12"/>
  <c r="O200" i="12" s="1"/>
  <c r="Q201" i="12"/>
  <c r="U201" i="12"/>
  <c r="F202" i="12"/>
  <c r="G202" i="12"/>
  <c r="M202" i="12" s="1"/>
  <c r="I202" i="12"/>
  <c r="K202" i="12"/>
  <c r="O202" i="12"/>
  <c r="Q202" i="12"/>
  <c r="U202" i="12"/>
  <c r="F203" i="12"/>
  <c r="G203" i="12"/>
  <c r="M203" i="12" s="1"/>
  <c r="I203" i="12"/>
  <c r="K203" i="12"/>
  <c r="O203" i="12"/>
  <c r="Q203" i="12"/>
  <c r="U203" i="12"/>
  <c r="F204" i="12"/>
  <c r="G204" i="12"/>
  <c r="M204" i="12" s="1"/>
  <c r="I204" i="12"/>
  <c r="K204" i="12"/>
  <c r="O204" i="12"/>
  <c r="Q204" i="12"/>
  <c r="U204" i="12"/>
  <c r="U205" i="12"/>
  <c r="F206" i="12"/>
  <c r="G206" i="12" s="1"/>
  <c r="G205" i="12" s="1"/>
  <c r="I67" i="1" s="1"/>
  <c r="I206" i="12"/>
  <c r="I205" i="12" s="1"/>
  <c r="K206" i="12"/>
  <c r="K205" i="12" s="1"/>
  <c r="O206" i="12"/>
  <c r="O205" i="12" s="1"/>
  <c r="Q206" i="12"/>
  <c r="Q205" i="12" s="1"/>
  <c r="U206" i="12"/>
  <c r="F208" i="12"/>
  <c r="G208" i="12" s="1"/>
  <c r="I208" i="12"/>
  <c r="I207" i="12" s="1"/>
  <c r="K208" i="12"/>
  <c r="K207" i="12" s="1"/>
  <c r="O208" i="12"/>
  <c r="O207" i="12" s="1"/>
  <c r="Q208" i="12"/>
  <c r="Q207" i="12" s="1"/>
  <c r="U208" i="12"/>
  <c r="U207" i="12" s="1"/>
  <c r="F210" i="12"/>
  <c r="G210" i="12" s="1"/>
  <c r="M210" i="12" s="1"/>
  <c r="M209" i="12" s="1"/>
  <c r="I210" i="12"/>
  <c r="I209" i="12" s="1"/>
  <c r="K210" i="12"/>
  <c r="K209" i="12" s="1"/>
  <c r="O210" i="12"/>
  <c r="O209" i="12" s="1"/>
  <c r="Q210" i="12"/>
  <c r="Q209" i="12" s="1"/>
  <c r="U210" i="12"/>
  <c r="U209" i="12" s="1"/>
  <c r="F212" i="12"/>
  <c r="G212" i="12"/>
  <c r="M212" i="12" s="1"/>
  <c r="I212" i="12"/>
  <c r="K212" i="12"/>
  <c r="O212" i="12"/>
  <c r="Q212" i="12"/>
  <c r="U212" i="12"/>
  <c r="F213" i="12"/>
  <c r="G213" i="12"/>
  <c r="M213" i="12" s="1"/>
  <c r="I213" i="12"/>
  <c r="K213" i="12"/>
  <c r="O213" i="12"/>
  <c r="Q213" i="12"/>
  <c r="U213" i="12"/>
  <c r="F214" i="12"/>
  <c r="G214" i="12" s="1"/>
  <c r="M214" i="12" s="1"/>
  <c r="I214" i="12"/>
  <c r="K214" i="12"/>
  <c r="O214" i="12"/>
  <c r="Q214" i="12"/>
  <c r="U214" i="12"/>
  <c r="F215" i="12"/>
  <c r="G215" i="12" s="1"/>
  <c r="M215" i="12" s="1"/>
  <c r="I215" i="12"/>
  <c r="K215" i="12"/>
  <c r="O215" i="12"/>
  <c r="Q215" i="12"/>
  <c r="U215" i="12"/>
  <c r="F216" i="12"/>
  <c r="G216" i="12"/>
  <c r="M216" i="12" s="1"/>
  <c r="I216" i="12"/>
  <c r="K216" i="12"/>
  <c r="O216" i="12"/>
  <c r="Q216" i="12"/>
  <c r="U216" i="12"/>
  <c r="F217" i="12"/>
  <c r="G217" i="12"/>
  <c r="M217" i="12" s="1"/>
  <c r="I217" i="12"/>
  <c r="K217" i="12"/>
  <c r="O217" i="12"/>
  <c r="Q217" i="12"/>
  <c r="U217" i="12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M193" i="12" l="1"/>
  <c r="G192" i="12"/>
  <c r="I64" i="1" s="1"/>
  <c r="M208" i="12"/>
  <c r="M207" i="12" s="1"/>
  <c r="G207" i="12"/>
  <c r="I68" i="1" s="1"/>
  <c r="G8" i="12"/>
  <c r="AC219" i="12"/>
  <c r="F39" i="1" s="1"/>
  <c r="O211" i="12"/>
  <c r="U200" i="12"/>
  <c r="Q200" i="12"/>
  <c r="K200" i="12"/>
  <c r="U192" i="12"/>
  <c r="I192" i="12"/>
  <c r="Q185" i="12"/>
  <c r="I185" i="12"/>
  <c r="O163" i="12"/>
  <c r="O134" i="12"/>
  <c r="Q99" i="12"/>
  <c r="K99" i="12"/>
  <c r="K95" i="12"/>
  <c r="U91" i="12"/>
  <c r="I91" i="12"/>
  <c r="Q72" i="12"/>
  <c r="I72" i="12"/>
  <c r="O48" i="12"/>
  <c r="U42" i="12"/>
  <c r="I42" i="12"/>
  <c r="O32" i="12"/>
  <c r="U21" i="12"/>
  <c r="I21" i="12"/>
  <c r="Q16" i="12"/>
  <c r="U8" i="12"/>
  <c r="I8" i="12"/>
  <c r="U211" i="12"/>
  <c r="Q211" i="12"/>
  <c r="K211" i="12"/>
  <c r="I200" i="12"/>
  <c r="Q192" i="12"/>
  <c r="O185" i="12"/>
  <c r="K134" i="12"/>
  <c r="I99" i="12"/>
  <c r="U95" i="12"/>
  <c r="I95" i="12"/>
  <c r="Q91" i="12"/>
  <c r="I88" i="12"/>
  <c r="O72" i="12"/>
  <c r="K48" i="12"/>
  <c r="Q42" i="12"/>
  <c r="K32" i="12"/>
  <c r="O28" i="12"/>
  <c r="Q21" i="12"/>
  <c r="O16" i="12"/>
  <c r="Q8" i="12"/>
  <c r="I211" i="12"/>
  <c r="O192" i="12"/>
  <c r="I163" i="12"/>
  <c r="U134" i="12"/>
  <c r="I134" i="12"/>
  <c r="G88" i="12"/>
  <c r="I57" i="1" s="1"/>
  <c r="U48" i="12"/>
  <c r="I48" i="12"/>
  <c r="O42" i="12"/>
  <c r="U32" i="12"/>
  <c r="I32" i="12"/>
  <c r="K28" i="12"/>
  <c r="O21" i="12"/>
  <c r="K16" i="12"/>
  <c r="O8" i="12"/>
  <c r="K192" i="12"/>
  <c r="U185" i="12"/>
  <c r="Q163" i="12"/>
  <c r="G163" i="12"/>
  <c r="I62" i="1" s="1"/>
  <c r="Q134" i="12"/>
  <c r="U99" i="12"/>
  <c r="K91" i="12"/>
  <c r="U72" i="12"/>
  <c r="K72" i="12"/>
  <c r="Q48" i="12"/>
  <c r="K42" i="12"/>
  <c r="Q32" i="12"/>
  <c r="G32" i="12"/>
  <c r="I51" i="1" s="1"/>
  <c r="K21" i="12"/>
  <c r="K8" i="12"/>
  <c r="M192" i="12"/>
  <c r="M185" i="12"/>
  <c r="K185" i="12"/>
  <c r="G209" i="12"/>
  <c r="I69" i="1" s="1"/>
  <c r="I18" i="1" s="1"/>
  <c r="G198" i="12"/>
  <c r="I65" i="1" s="1"/>
  <c r="U163" i="12"/>
  <c r="M72" i="12"/>
  <c r="G185" i="12"/>
  <c r="I63" i="1" s="1"/>
  <c r="M134" i="12"/>
  <c r="K163" i="12"/>
  <c r="M92" i="12"/>
  <c r="M91" i="12" s="1"/>
  <c r="G91" i="12"/>
  <c r="I58" i="1" s="1"/>
  <c r="M206" i="12"/>
  <c r="M205" i="12" s="1"/>
  <c r="M211" i="12"/>
  <c r="M200" i="12"/>
  <c r="G211" i="12"/>
  <c r="I70" i="1" s="1"/>
  <c r="I19" i="1" s="1"/>
  <c r="G200" i="12"/>
  <c r="I66" i="1" s="1"/>
  <c r="M164" i="12"/>
  <c r="M163" i="12" s="1"/>
  <c r="M100" i="12"/>
  <c r="M99" i="12" s="1"/>
  <c r="G99" i="12"/>
  <c r="I60" i="1" s="1"/>
  <c r="M95" i="12"/>
  <c r="M83" i="12"/>
  <c r="M49" i="12"/>
  <c r="M48" i="12" s="1"/>
  <c r="G48" i="12"/>
  <c r="I53" i="1" s="1"/>
  <c r="O99" i="12"/>
  <c r="G95" i="12"/>
  <c r="I59" i="1" s="1"/>
  <c r="G83" i="12"/>
  <c r="I55" i="1" s="1"/>
  <c r="G72" i="12"/>
  <c r="I54" i="1" s="1"/>
  <c r="M28" i="12"/>
  <c r="M16" i="12"/>
  <c r="G134" i="12"/>
  <c r="I61" i="1" s="1"/>
  <c r="M43" i="12"/>
  <c r="M42" i="12" s="1"/>
  <c r="G42" i="12"/>
  <c r="I52" i="1" s="1"/>
  <c r="M22" i="12"/>
  <c r="M21" i="12" s="1"/>
  <c r="G21" i="12"/>
  <c r="I49" i="1" s="1"/>
  <c r="M89" i="12"/>
  <c r="M88" i="12" s="1"/>
  <c r="M87" i="12"/>
  <c r="M86" i="12" s="1"/>
  <c r="G86" i="12"/>
  <c r="I56" i="1" s="1"/>
  <c r="M33" i="12"/>
  <c r="M32" i="12" s="1"/>
  <c r="G16" i="12"/>
  <c r="I48" i="1" s="1"/>
  <c r="M9" i="12"/>
  <c r="M8" i="12" s="1"/>
  <c r="G28" i="12"/>
  <c r="I50" i="1" s="1"/>
  <c r="I17" i="1" l="1"/>
  <c r="H39" i="1"/>
  <c r="F40" i="1"/>
  <c r="G219" i="12"/>
  <c r="I47" i="1"/>
  <c r="H40" i="1" l="1"/>
  <c r="I39" i="1"/>
  <c r="I40" i="1" s="1"/>
  <c r="J39" i="1" s="1"/>
  <c r="J40" i="1" s="1"/>
  <c r="I71" i="1"/>
  <c r="I16" i="1"/>
  <c r="I21" i="1" s="1"/>
  <c r="G23" i="1"/>
  <c r="G24" i="1" s="1"/>
  <c r="G29" i="1" s="1"/>
  <c r="G28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<sst xmlns="http://schemas.openxmlformats.org/spreadsheetml/2006/main" count="1028" uniqueCount="498">
  <si>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</si>
  <si>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</si>
  <si>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</si>
  <si>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</si>
  <si>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</si>
  <si>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</si>
  <si>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</si>
  <si>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</si>
  <si>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</si>
  <si>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</si>
  <si>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</si>
  <si>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</si>
  <si>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</si>
  <si>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</si>
  <si>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</si>
  <si>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</si>
  <si>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</si>
  <si>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</si>
  <si>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</si>
  <si>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</si>
  <si>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</si>
  <si>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</si>
  <si>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</si>
  <si>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</si>
  <si>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</si>
  <si>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</si>
  <si>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</si>
  <si>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</si>
  <si>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</si>
  <si>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</si>
  <si>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</si>
  <si>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</si>
  <si>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</si>
  <si>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</si>
  <si>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</si>
  <si>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</si>
  <si>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</si>
  <si>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</si>
  <si>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</si>
  <si>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</si>
  <si>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</si>
  <si>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</si>
  <si>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</si>
  <si>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Janáčkova 17, Hodonín</t>
  </si>
  <si>
    <t>Rozpočet:</t>
  </si>
  <si>
    <t>Misto</t>
  </si>
  <si>
    <t>Stavební úpravy BD Janáčkova 17 - rekonstrukce střešní konstrukce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</si>
  <si>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</si>
  <si>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</si>
  <si>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</si>
  <si>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</si>
  <si>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</si>
  <si>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</si>
  <si>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</si>
  <si>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</si>
  <si>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</si>
  <si>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62</t>
  </si>
  <si>
    <t>Upravy povrchů vnější</t>
  </si>
  <si>
    <t>90</t>
  </si>
  <si>
    <t>Přípočty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</si>
  <si>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</si>
  <si>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</si>
  <si>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</si>
  <si>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</si>
  <si>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</si>
  <si>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</si>
  <si>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</si>
  <si>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</si>
  <si>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</si>
  <si>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</si>
  <si>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713</t>
  </si>
  <si>
    <t>Izolace tepelné</t>
  </si>
  <si>
    <t>722</t>
  </si>
  <si>
    <t>Vnitřní vodovod</t>
  </si>
  <si>
    <t>723</t>
  </si>
  <si>
    <t>Vnitřní plynovod</t>
  </si>
  <si>
    <t>725</t>
  </si>
  <si>
    <t>Zařizovací předměty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</si>
  <si>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</si>
  <si>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</si>
  <si>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</si>
  <si>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</si>
  <si>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</si>
  <si>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</si>
  <si>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</si>
  <si>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</si>
  <si>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</si>
  <si>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</si>
  <si>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775</t>
  </si>
  <si>
    <t>Podlahy vlysové a parketové</t>
  </si>
  <si>
    <t>776</t>
  </si>
  <si>
    <t>Podlahy povlakové</t>
  </si>
  <si>
    <t>783</t>
  </si>
  <si>
    <t>Nátěry</t>
  </si>
  <si>
    <t>786</t>
  </si>
  <si>
    <t>Čalounické úpravy</t>
  </si>
  <si>
    <t>M65</t>
  </si>
  <si>
    <t>Elektroinstalace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</si>
  <si>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</si>
  <si>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</si>
  <si>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</si>
  <si>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</si>
  <si>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</si>
  <si>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</si>
  <si>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</si>
  <si>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</si>
  <si>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</si>
  <si>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</si>
  <si>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</si>
  <si>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</si>
  <si>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</si>
  <si>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</si>
  <si>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</si>
  <si>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</si>
  <si>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</si>
  <si>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</si>
  <si>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</si>
  <si>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</si>
  <si>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</si>
  <si>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</si>
  <si>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</si>
  <si>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</si>
  <si>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</si>
  <si>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</si>
  <si>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</si>
  <si>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</si>
  <si>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</si>
  <si>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314232521R00</t>
  </si>
  <si>
    <t>Zdivo komín. těles z cihel plných 29 cm na MC 10, nová komínová tělesa nad střešní rovinou</t>
  </si>
  <si>
    <t>m3</t>
  </si>
  <si>
    <t>POL1_0</t>
  </si>
  <si>
    <t>310901113R00</t>
  </si>
  <si>
    <t>Úprava líce při zdění režného zdiva volně bez lišt, nadstřešní část komínových těles</t>
  </si>
  <si>
    <t>m2</t>
  </si>
  <si>
    <t>289474211R00</t>
  </si>
  <si>
    <t>Spárování zdiva hl. do 3 cm akt. maltou řádkového, nadstřešní část komínových těles</t>
  </si>
  <si>
    <t>316381112R00</t>
  </si>
  <si>
    <t>Komínové krycí desky bez přesahu tl. 80 - 100 mm, vč.výztuže, bednění a vyhlazeného povrchu ve spádu</t>
  </si>
  <si>
    <t>Příplatek za zajištění komínových vložek po, odbourání nadstřešních částí komínových těles</t>
  </si>
  <si>
    <t>kus</t>
  </si>
  <si>
    <t>345244222R00</t>
  </si>
  <si>
    <t>Zídky atikové z cihel dl. 290 mm, tl. 140 mm, výšky 300 mm, štít + světlíky</t>
  </si>
  <si>
    <t>349234831R00</t>
  </si>
  <si>
    <t>Příplatek za zavázání atikového zdiva, do ponechaného zdiva, štít + světlíky</t>
  </si>
  <si>
    <t>m</t>
  </si>
  <si>
    <t>417321414R00</t>
  </si>
  <si>
    <t>Ztužující pásy a věnce z betonu železového C 25/30, ŽB atika okolo světlíků</t>
  </si>
  <si>
    <t>417351111R00</t>
  </si>
  <si>
    <t>Bednění ztužujících věnců, obě strany - zřízení</t>
  </si>
  <si>
    <t>417351113R00</t>
  </si>
  <si>
    <t>Bednění ztužujících věnců, obě strany - odstranění</t>
  </si>
  <si>
    <t>417361821R00</t>
  </si>
  <si>
    <t>Výztuž ztužujících pásů a věnců z oceli 10505(R)</t>
  </si>
  <si>
    <t>t</t>
  </si>
  <si>
    <t>602011102R00</t>
  </si>
  <si>
    <t>Postřik cementový, ručně</t>
  </si>
  <si>
    <t>622421121RT2</t>
  </si>
  <si>
    <t>Omítka vnější stěn, MVC, hrubá zatřená, z such.malt.směsi,nové atikové zdivo-štít,světlíky</t>
  </si>
  <si>
    <t>622481211RU1</t>
  </si>
  <si>
    <t xml:space="preserve">Montáž výztužné sítě(perlinky)do stěrky-vněj.stěny, včetně výztužné sítě a stěrkového tmelu </t>
  </si>
  <si>
    <t>602011172R00</t>
  </si>
  <si>
    <t>Štuk vnější tl. 3 mm, ručně, nové atikové zdivo - štít, světlíky</t>
  </si>
  <si>
    <t>622471317RV7</t>
  </si>
  <si>
    <t>Nátěr nebo nástřik stěn vnějších, složitost 1 - 2, barva silikonová, nátěr nových omítek</t>
  </si>
  <si>
    <t>612409991RT2</t>
  </si>
  <si>
    <t>Začištění omítek - napojení nové omítky atikového, zdiva na stávající omítku, štít + světlíky</t>
  </si>
  <si>
    <t>900      R24</t>
  </si>
  <si>
    <t>HZS - součinnost provozovatele STA, přeložky sděl. kabelů, elektromontér v tar.třídě7</t>
  </si>
  <si>
    <t>h</t>
  </si>
  <si>
    <t>HZS, nespecifikované demontážní práce - půdní byt, elektromontér v tarifní třídě 7</t>
  </si>
  <si>
    <t>904      R02</t>
  </si>
  <si>
    <t>HZS, nespecifikované demontážní práce - půdní byt, instalatér v tarifní třídě 7</t>
  </si>
  <si>
    <t>941955002R00</t>
  </si>
  <si>
    <t>Lešení lehké pomocné, výška podlahy do 1,9 m, pro nátěry tesařských prvků</t>
  </si>
  <si>
    <t>941941031R00</t>
  </si>
  <si>
    <t>Montáž lešení leh.řad.s podlahami,š.do 1 m, H 10 m, pro opravu atikového zdiva</t>
  </si>
  <si>
    <t>941941191R00</t>
  </si>
  <si>
    <t>Příplatek za každý měsíc použití lešení k pol.1031</t>
  </si>
  <si>
    <t>941941831R00</t>
  </si>
  <si>
    <t>Demontáž lešení leh.řad.s podlahami,š.1 m, H 10 m</t>
  </si>
  <si>
    <t>943943221R00</t>
  </si>
  <si>
    <t>Montáž lešení prostorové lehké, do 200kg, H 10 m, pro komínové zdivo</t>
  </si>
  <si>
    <t>943943291R00</t>
  </si>
  <si>
    <t>Příplatek za půdorysnou plochu do 6 m2</t>
  </si>
  <si>
    <t>943943298R00</t>
  </si>
  <si>
    <t>Pronájem - příplatek za každý den používání prostorového lešení, příplatek za 30 dnů</t>
  </si>
  <si>
    <t>943943821R00</t>
  </si>
  <si>
    <t>Demontáž lešení, prostor. lehké, 200 kPa, H 10 m</t>
  </si>
  <si>
    <t>949942101R00</t>
  </si>
  <si>
    <t>Nájem za hydraulickou zvedací plošinu, H do 16 m, pro montáž budky pro rorýse</t>
  </si>
  <si>
    <t>952902121R00</t>
  </si>
  <si>
    <t>Odstranění holubího trusu z podlah do tl. 5 cm, předpoklad 1 cm</t>
  </si>
  <si>
    <t>952902211R00</t>
  </si>
  <si>
    <t>Dezinfekce podlah a stěn-mikrobi z holub.trusu 1x, dezinfekce podlahy půdy</t>
  </si>
  <si>
    <t>952903111R00</t>
  </si>
  <si>
    <t>Odstranění prachu z trámů, horní líc trámů ( pod podstřešní fólií )</t>
  </si>
  <si>
    <t>952903112R00</t>
  </si>
  <si>
    <t>Odstranění holubího trusu z trámů</t>
  </si>
  <si>
    <t>952901111R00</t>
  </si>
  <si>
    <t>Vyčištění budov o výšce podlaží do 4 m, vyčištění půdy, započítána 1/3 plochy</t>
  </si>
  <si>
    <t>962032641R00</t>
  </si>
  <si>
    <t>Bourání zdiva komínového z cihel na MC, nadstřešní části komínových těles</t>
  </si>
  <si>
    <t>962052314R00</t>
  </si>
  <si>
    <t>Bourání železobetonových komínových hlav</t>
  </si>
  <si>
    <t>962031116R00</t>
  </si>
  <si>
    <t xml:space="preserve">Bourání příček z cihel pálených plných tl. 140 mm,, odbourání atik.zdiva na výšku450mm -štít,světlíky </t>
  </si>
  <si>
    <t>968072455R00</t>
  </si>
  <si>
    <t>Vybourání kovových dveřních zárubní pl. do 2 m2, 4ks v půdním bytě</t>
  </si>
  <si>
    <t>968061125R00</t>
  </si>
  <si>
    <t>Vyvěšení dřevěných dveřních křídel pl. do 2 m2, v půdním bytě</t>
  </si>
  <si>
    <t>962036112R00</t>
  </si>
  <si>
    <t>DMTZ SDK příčky, 1x kov.kce., 1x opláštěné 12,5 mm, SDK příčky v 2.NP půdního bytu</t>
  </si>
  <si>
    <t>962036993R00</t>
  </si>
  <si>
    <t>Přípl.za DMTZ vrstvy tep.izolace tl.100mm, příčky, SDK příčky v 2.NP půdního bytu</t>
  </si>
  <si>
    <t>963016311R00</t>
  </si>
  <si>
    <t>DMTZ podkroví SDK, kovová kce., 1xoplášť.12,5 mm, vodorovné a šikmé podhledy v 2.NP půdního bytu</t>
  </si>
  <si>
    <t>963016994R00</t>
  </si>
  <si>
    <t>Přípl.za DMTZ vrstvy tep.izolace tl.100 mm,podhled, vodorovné a šikmé podhledy v 2.NP půdního bytu</t>
  </si>
  <si>
    <t>968061112R00</t>
  </si>
  <si>
    <t>Vyvěšení plastových okenních křídel pl. do 1,5 m2, 5ks oken</t>
  </si>
  <si>
    <t>968083003R00</t>
  </si>
  <si>
    <t>Vybourání plastových oken do 4 m2, vybourání 4ks oken 1800x1450</t>
  </si>
  <si>
    <t>Vybourání plastových oken do 4 m2, vybourání 1ks okna 1775x1450</t>
  </si>
  <si>
    <t>965081713R00</t>
  </si>
  <si>
    <t>Bourání dlažeb keramických tl.10 mm, nad 1 m2, keramická dlažba na chodbě</t>
  </si>
  <si>
    <t>Bourání dlažeb keramických tl.10 mm, nad 1 m2, keramická dlažba v koupelně</t>
  </si>
  <si>
    <t>978042212R00</t>
  </si>
  <si>
    <t>Odstranění KZS minerál.izolace tl.120mm bez omítky, odstranění 120mm minerální vaty, stěna od půdy</t>
  </si>
  <si>
    <t>978059531R00</t>
  </si>
  <si>
    <t>Odsekání vnitřních obkladů stěn nad 2 m2, keramický obklad v koupelně a v kuchyni</t>
  </si>
  <si>
    <t>DMTZ SDK příčky, 1x kov.kce., 1x opláštěné 12,5 mm, SDK příčky v 1.NP půdního bytu</t>
  </si>
  <si>
    <t>Přípl.za DMTZ vrstvy tep.izolace tl.100mm, příčky, SDK příčky v 1.NP půdního bytu</t>
  </si>
  <si>
    <t>962036412R00</t>
  </si>
  <si>
    <t>DMTZ SDK předstěny, 1x kov.kce, 1x oplášť.12,5 mm, SDK předstěny v 1.NP půdního bytu</t>
  </si>
  <si>
    <t>Přípl.za DMTZ vrstvy tep.izolace tl.100mm, příčky, SDK předstěny v 1.NP půdního bytu</t>
  </si>
  <si>
    <t>DMTZ podkroví SDK, kovová kce., 1xoplášť.12,5 mm, vodorovné a šikmé podhledy v 1.NP půdního bytu</t>
  </si>
  <si>
    <t>Přípl.za DMTZ vrstvy tep.izolace tl.100 mm,podhled, vodorovné a šikmé podhledy v 1.NP půdního bytu</t>
  </si>
  <si>
    <t>96203611.R00</t>
  </si>
  <si>
    <t>DMTZ SDK obkladů sloupů, pásků, kleštin, atd., 1.NP půdního bytu</t>
  </si>
  <si>
    <t>979011111R00</t>
  </si>
  <si>
    <t>Svislá doprava suti a vybour. hmot za 2.NP a 1.PP</t>
  </si>
  <si>
    <t>979011121R00</t>
  </si>
  <si>
    <t>Příplatek za každé další podlaží, příplatek za další tři podlaží</t>
  </si>
  <si>
    <t>979082111R00</t>
  </si>
  <si>
    <t>Vnitrostaveništní doprava suti do 10 m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</si>
  <si>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</si>
  <si>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</si>
  <si>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</si>
  <si>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</si>
  <si>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</si>
  <si>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km, příplatek za dalších 10km</t>
  </si>
  <si>
    <t>979990107R00</t>
  </si>
  <si>
    <t>Poplatek za uložení suti - směs betonu, cihel, dřeva, skupina odpadu 170904</t>
  </si>
  <si>
    <t>979990110R00</t>
  </si>
  <si>
    <t>Poplatek za uložení suti - sádrokartonové desky, skupina odpadu 170802</t>
  </si>
  <si>
    <t>979990144R00</t>
  </si>
  <si>
    <t>Poplatek za uložení suti - minerální vata, skupina odpadu 170604</t>
  </si>
  <si>
    <t>979990210R00</t>
  </si>
  <si>
    <t>Poplatek za skládku nebezpeč. odpadu - holubí trus</t>
  </si>
  <si>
    <t>999281151R00</t>
  </si>
  <si>
    <t>Přesun hmot pro opravy a údržbu do v. 25 m,nošením, vynesení lešení na půdu</t>
  </si>
  <si>
    <t>999281111R00</t>
  </si>
  <si>
    <t>Přesun hmot pro opravy a údržbu do výšky 25 m</t>
  </si>
  <si>
    <t>713103121R00</t>
  </si>
  <si>
    <t>Odstr.tep.izolace stěn,volně,minerál tl.do 100 mm, tepelná izolace svislých stěn vikýřů</t>
  </si>
  <si>
    <t>722130801R00</t>
  </si>
  <si>
    <t>Demontáž potrubí ocelových závitových DN 25 , demontáž vodovodního potrubí mezi bytem a 1.PP</t>
  </si>
  <si>
    <t>722130901R00</t>
  </si>
  <si>
    <t>Zazátkování vývodu, v 1.PP</t>
  </si>
  <si>
    <t>723150801R00</t>
  </si>
  <si>
    <t>Demontáž potrubí ocel.hladkého svařovaného D 32 , demontáž plynovodního potrubí mezi bytem a 1.PP</t>
  </si>
  <si>
    <t>723160804R00</t>
  </si>
  <si>
    <t>Demontáž přípojek k plynoměru,závitových G 1</t>
  </si>
  <si>
    <t>pár</t>
  </si>
  <si>
    <t>723190913R00</t>
  </si>
  <si>
    <t>Zazátkování (zavaření )  plynového potrubí DN 20, v 1.PP</t>
  </si>
  <si>
    <t>725110814R00</t>
  </si>
  <si>
    <t>Demontáž klozetů kombinovaných</t>
  </si>
  <si>
    <t>soubor</t>
  </si>
  <si>
    <t>725220851R00</t>
  </si>
  <si>
    <t>Demontáž van včetně vybourání obezdezdívky</t>
  </si>
  <si>
    <t>725210821R00</t>
  </si>
  <si>
    <t>Demontáž umyvadel bez výtokových armatur</t>
  </si>
  <si>
    <t>762342811R00</t>
  </si>
  <si>
    <t>Demontáž laťování střech, rozteč latí do 22 cm</t>
  </si>
  <si>
    <t>762342203RT4</t>
  </si>
  <si>
    <t>Montáž laťování střech, vzdálenost latí 22 - 36 cm, včetně dodávky impregnovaného řeziva, latě 4/6 cm</t>
  </si>
  <si>
    <t>762342204R00</t>
  </si>
  <si>
    <t>Montáž kontralatí přibitím, včetně dodávky impregnovaných latí 4/6 cm</t>
  </si>
  <si>
    <t>762331922R00</t>
  </si>
  <si>
    <t>Vyřezání části střešní vazby do 224 cm2,do dl.5 m, vyřezání 2ks vzpěry 125x140 mm</t>
  </si>
  <si>
    <t>762332934R00</t>
  </si>
  <si>
    <t>Doplnění střešní vazby z hranolů do 450 cm2 vč.dod, impreg.hranolů 125x240,1ks vzpěra 125x240</t>
  </si>
  <si>
    <t>762332932R00</t>
  </si>
  <si>
    <t>Doplnění střešní vazby z hranolů do 224 cm2 vč.dod, impreg.hranolů 125x140,1ks vzpěra 125x140</t>
  </si>
  <si>
    <t>762331921R00</t>
  </si>
  <si>
    <t>Vyřezání části střešní vazby do 224 cm2,do dl.3 m, vyřezání 4ks dolních kleštin 80x160</t>
  </si>
  <si>
    <t>Doplnění střešní vazby z hranolů do 224 cm2 vč.dod, impreg.hranolů 80x160,4ks dolní kleština 80x160</t>
  </si>
  <si>
    <t>762331924R00</t>
  </si>
  <si>
    <t>Vyřezání části střešní vazby do 224 cm2,nad dl.8 m, demontáž 6ks horních kleštin 80x160 k zpět.montáži</t>
  </si>
  <si>
    <t>Vyřezání části střešní vazby do 224 cm2,do dl.3 m, demontáž 6ks dolních kleštin 80x160 k zpět.montáži</t>
  </si>
  <si>
    <t>762332932RV1</t>
  </si>
  <si>
    <t>Doplnění střešní vazby z hranolů do 224cm2 bez dod,  řeziva,zpětná montáž 12ks horních a dol. kleštin</t>
  </si>
  <si>
    <t>762331923R00</t>
  </si>
  <si>
    <t>Vyřezání části střešní vazby do 224 cm2,do dl.8 m, vyřezání 9ks krokví 120 x 150</t>
  </si>
  <si>
    <t>Doplnění střešní vazby z hranolů do 224 cm2 vč.dod, impreg.hranolů 120x150, 8ks krokví 120x150</t>
  </si>
  <si>
    <t>762332933R00</t>
  </si>
  <si>
    <t>Doplnění střešní vazby z hranolů do 288 cm2 vč.dod, impreg.hranolů 160x150, 1ks krokve 160x150</t>
  </si>
  <si>
    <t>762332931R00</t>
  </si>
  <si>
    <t>Doplnění střešní vazby z hranolů do 120 cm2 vč.dod, impreg.hranolů 40x150, 3ks krokve 40x150</t>
  </si>
  <si>
    <t>Doplnění střešní vazby z hranolů do 120 cm2 vč.dod, impreg.hranolů 40x150, 4ks příložek 40x150</t>
  </si>
  <si>
    <t>762313112R00</t>
  </si>
  <si>
    <t>Montáž svorníků, šroubů, délky do 300 mm</t>
  </si>
  <si>
    <t>31179106R</t>
  </si>
  <si>
    <t>Tyč závitová M8, žár.pozink, DIN 975, délky 190mm včetně matic a podložek</t>
  </si>
  <si>
    <t>ks</t>
  </si>
  <si>
    <t>POL3_0</t>
  </si>
  <si>
    <t>31179105R</t>
  </si>
  <si>
    <t>Tyč závitová M8, žár.pozink, DIN 975, délky 210mm včetně matic a podložek</t>
  </si>
  <si>
    <t>Tyč závitová M10, žár.pozink, DIN 975, délky 290mm včetně matic a podložek</t>
  </si>
  <si>
    <t>762950030RAB</t>
  </si>
  <si>
    <t>Výměna části střešní vazby průřezová plocha 224cm2, REZERVA - skutečné množství určit při realizaci</t>
  </si>
  <si>
    <t>POL2_0</t>
  </si>
  <si>
    <t>762395000R00</t>
  </si>
  <si>
    <t>Spojovací a ochranné prostředky pro střechy</t>
  </si>
  <si>
    <t>762213811R00</t>
  </si>
  <si>
    <t>Demontáž schodiště s podstupnicemi š. do 1 m, dřevěné schodiště v půdním bytě</t>
  </si>
  <si>
    <t>762822820R00</t>
  </si>
  <si>
    <t>Demontáž stropnic z řeziva o pl.do 288 cm2, stropnice pod 2.NP půdního bytu</t>
  </si>
  <si>
    <t>762526811R00</t>
  </si>
  <si>
    <t>Demontáž podlah bez polštářů z dřevotřísky do 2 cm, podlaha v 2.NP půdního bytu</t>
  </si>
  <si>
    <t>762111811R00</t>
  </si>
  <si>
    <t>Demontáž stěn z hranolků, fošen nebo latí, demontáž svislých stěn vikýřů</t>
  </si>
  <si>
    <t>762132811R00</t>
  </si>
  <si>
    <t>Demontáž bednění stěn z hoblovaných prken, demontáž venkovních obkladů vikýřů</t>
  </si>
  <si>
    <t>762331812R00</t>
  </si>
  <si>
    <t>Demontáž konstrukcí krovů z hranolů do 224 cm2, demontáž 15 ks kleštin vikýřů</t>
  </si>
  <si>
    <t>Demontáž konstrukcí krovů z hranolů do 224 cm2, demontáž 30ks krokví vikýřů</t>
  </si>
  <si>
    <t>Demontáž podlah bez polštářů z dřevotřísky do 2 cm, 1.vrstva podlahy v 1.NP půdního bytu</t>
  </si>
  <si>
    <t>Demontáž podlah bez polštářů z dřevotřísky do 2 cm, 2.vrstva podlahy v 1.NP půdního bytu</t>
  </si>
  <si>
    <t>Demontáž stropnic z řeziva o pl.do 288 cm2, stropnice pod 1.NP půdního bytu</t>
  </si>
  <si>
    <t>762088113R00</t>
  </si>
  <si>
    <t>Zakrývání provizorní plachtou 12x15m,vč.odstranění, 10x provizorní zakrytí a sejmutí</t>
  </si>
  <si>
    <t>998762103R00</t>
  </si>
  <si>
    <t>Přesun hmot pro tesařské konstrukce, výšky do 24 m</t>
  </si>
  <si>
    <t>764339831R00</t>
  </si>
  <si>
    <t>Demontáž lemování komínů v ploše, hl. kryt, do 45°</t>
  </si>
  <si>
    <t>764352810R00</t>
  </si>
  <si>
    <t>Demontáž žlabů půlkruh. rovných, rš 330 mm, do 30°, stávající podokapní žlaby</t>
  </si>
  <si>
    <t>764359811R00</t>
  </si>
  <si>
    <t>Demontáž kotlíku kónického, sklon do 45°</t>
  </si>
  <si>
    <t>764453844R00</t>
  </si>
  <si>
    <t>Demontáž kolen horních dvojitých,120 a 150 mm</t>
  </si>
  <si>
    <t>764351837R00</t>
  </si>
  <si>
    <t>Demontáž háků, sklon do 45°</t>
  </si>
  <si>
    <t>764391821R00</t>
  </si>
  <si>
    <t>Demontáž závětrné lišty, rš 250 a 330 mm, do 45°, čelní závětrná lišta na vikýřích</t>
  </si>
  <si>
    <t>764392841R00</t>
  </si>
  <si>
    <t>Demontáž úžlabí, rš 500 mm, sklon do 45°, úžlabí střech vikýřů</t>
  </si>
  <si>
    <t>764410850R00</t>
  </si>
  <si>
    <t>Demontáž oplechování parapetů,rš od 100 do 330 mm, parapety vikýřů</t>
  </si>
  <si>
    <t>764331831R00</t>
  </si>
  <si>
    <t>Demontáž lemování zdí, rš 250 a 330 mm, do 45°, lemování vikýřů</t>
  </si>
  <si>
    <t>764362811R00</t>
  </si>
  <si>
    <t>Demontáž střešního okna, hladká krytina, do 45°, včetně lemování střešního okna 1000x1500</t>
  </si>
  <si>
    <t>Demontáž střešního výlezu, hladká krytina, do 45°, střešní výlez 600x600</t>
  </si>
  <si>
    <t>764367801R00</t>
  </si>
  <si>
    <t>Demontáž oplechování střešních výlezů</t>
  </si>
  <si>
    <t>764342822R00</t>
  </si>
  <si>
    <t>Demontáž lemování trub D 100 mm, hl. kryt. do 45°, lemování trub ZTI</t>
  </si>
  <si>
    <t>764345832R00</t>
  </si>
  <si>
    <t>Demontáž ventilačních nástavců D do 150 mm, do 45°, ventilační nástavce ZTI</t>
  </si>
  <si>
    <t>764430840R00</t>
  </si>
  <si>
    <t>Demontáž oplechování zdí,rš od 330 do 500 mm, demontáž oplechování atik - světlíky + část štítu</t>
  </si>
  <si>
    <t>764813830R00</t>
  </si>
  <si>
    <t>Lemování z lak.Pz, komínů na hl. krytině, v ploše, lemování 5ks stávajících komínových těles, 1/K</t>
  </si>
  <si>
    <t>764813150R00</t>
  </si>
  <si>
    <t>Lemování zdí z lak.Pz plechu,tvr.krytina,rš 500 mm, stěna atiky světlíku, 2/K</t>
  </si>
  <si>
    <t>764817133R00</t>
  </si>
  <si>
    <t>Oplechování zdí (atik) z lak.Pz plechu, rš 330 mm, koruna atiky světlíku, 3/K</t>
  </si>
  <si>
    <t>764815212R00</t>
  </si>
  <si>
    <t>Žlab podokapní půlkruh.z lak.Pz plechu, rš 330 mm, 6/K</t>
  </si>
  <si>
    <t>764815861R00</t>
  </si>
  <si>
    <t>Příplatek za přišroubování háku podokapního, nové háky nových podokapních žlabů</t>
  </si>
  <si>
    <t>764815812R00</t>
  </si>
  <si>
    <t>Kotlík žlabový oválný z lak. Pz plechu, 330/120 mm</t>
  </si>
  <si>
    <t>764819213R00</t>
  </si>
  <si>
    <t>Horní dvojité koleno z lak.Pz plechu, D 120 mm, 4ks</t>
  </si>
  <si>
    <t>767991920R00</t>
  </si>
  <si>
    <t>Zastřižení plechu tl. do 0,63 mm , úprava přechod. plechu na soused. dům Janáčkova 15</t>
  </si>
  <si>
    <t>764814525R00</t>
  </si>
  <si>
    <t>Závětrná lišta z lakovaného Pz plechu, rš 250 mm, k připojení k přechod.plechu na soused.dům Jan.15</t>
  </si>
  <si>
    <t>764816420R00</t>
  </si>
  <si>
    <t>Okapnice z lakovaného Pz plechu, rš 250 mm, okapnice u podokapního žlabu, 5/K</t>
  </si>
  <si>
    <t>764396230R00</t>
  </si>
  <si>
    <t>Připojovací lišta z lak. Pz plechu dilatační, rš 120 mm, krycí lišta lemování komínů</t>
  </si>
  <si>
    <t>764396231R00</t>
  </si>
  <si>
    <t>Přetmelení připojovacích lišt PU tmelem, krycí lišta lemování komínů</t>
  </si>
  <si>
    <t>998764103R00</t>
  </si>
  <si>
    <t>Přesun hmot pro klempířské konstr., výšky do 24 m</t>
  </si>
  <si>
    <t>765312810R00</t>
  </si>
  <si>
    <t>Demontáž krytiny dvoudrážkové, na sucho, do suti</t>
  </si>
  <si>
    <t>765318871R00</t>
  </si>
  <si>
    <t>Demontáž krytiny z hřebenáčů, tvrdá malta, do suti</t>
  </si>
  <si>
    <t>765799301R00</t>
  </si>
  <si>
    <t>Demontáž podstřešní fólie , demontáž fólie pod venk. svislým obkladem vikýřů</t>
  </si>
  <si>
    <t>765332121R00</t>
  </si>
  <si>
    <t>Krytina betonová s povrchovou úpravou, dvojitý akrylátový nástřik - mat</t>
  </si>
  <si>
    <t>765332141R00</t>
  </si>
  <si>
    <t>Hřeben na sucho s větracím pásem</t>
  </si>
  <si>
    <t>765332671R00</t>
  </si>
  <si>
    <t>Přiřezání a uchycení betonových tašek</t>
  </si>
  <si>
    <t>765332611R00</t>
  </si>
  <si>
    <t>Tašky systémové, plastové odvětrací, včetně systémových doplňků a napojení na potrubí</t>
  </si>
  <si>
    <t>765332511R00</t>
  </si>
  <si>
    <t>Stř.okno systémovéuniverzální,výstupní 50x60cm, včetně systémového lemování a montáže</t>
  </si>
  <si>
    <t>592442120R</t>
  </si>
  <si>
    <t>Taška nášlapná systémová, pod nášlapný rošt včetně montáže</t>
  </si>
  <si>
    <t>59244232R</t>
  </si>
  <si>
    <t xml:space="preserve">Rošt nášlapný malý 600 x 250 komplet,  včetně držáku, spoj.materiálu a  montáže </t>
  </si>
  <si>
    <t>59244233R</t>
  </si>
  <si>
    <t>Rošt nášlapný velký 800 x 250 komplet, včetně držáku, spojovacího materiálu a montáže</t>
  </si>
  <si>
    <t>592442110R</t>
  </si>
  <si>
    <t>Taška větrací systémová, pod hřebenem</t>
  </si>
  <si>
    <t>59244210R</t>
  </si>
  <si>
    <t>Taška protisněhová systémová, 1,7 ks/m2</t>
  </si>
  <si>
    <t>59244209R</t>
  </si>
  <si>
    <t>Taška okrajová systémová, pravá</t>
  </si>
  <si>
    <t>5534375020R</t>
  </si>
  <si>
    <t>Taška sněholamu kovová , včetně závěsného háku a montáže</t>
  </si>
  <si>
    <t>59244250R</t>
  </si>
  <si>
    <t>Mříž sněholamu délky 1,80 m , zesílená, s nýtováním včetně montáže</t>
  </si>
  <si>
    <t>765332621R00</t>
  </si>
  <si>
    <t>Tašky systémové, plastové anténní</t>
  </si>
  <si>
    <t>765799310RL3</t>
  </si>
  <si>
    <t>765332651R00</t>
  </si>
  <si>
    <t>Ochranná větrací mřížka systémová, u okapu</t>
  </si>
  <si>
    <t>765332652R00</t>
  </si>
  <si>
    <t>Ochranný větrací pás systémový, u okapu</t>
  </si>
  <si>
    <t>998765103R00</t>
  </si>
  <si>
    <t>Přesun hmot pro krytiny tvrdé, výšky do 24 m</t>
  </si>
  <si>
    <t>766692111R00</t>
  </si>
  <si>
    <t>3-komorová odizolovaná budka pro rorýse, 980x270x230, dodávka + montáž</t>
  </si>
  <si>
    <t>766421821R00</t>
  </si>
  <si>
    <t>Demontáž obložení stropů palubkami, podhled u schodiště půdního bytu</t>
  </si>
  <si>
    <t>766421822R00</t>
  </si>
  <si>
    <t>Demontáž podkladových roštů obložení podhledů</t>
  </si>
  <si>
    <t>766812840R00</t>
  </si>
  <si>
    <t>Demontáž kuchyňských linek do 2,4 m</t>
  </si>
  <si>
    <t>766825811R00</t>
  </si>
  <si>
    <t>Demontáž vestavěných skříní 1křídlových</t>
  </si>
  <si>
    <t>766825821R00</t>
  </si>
  <si>
    <t>Demontáž vestavěných skříní 2křídlových</t>
  </si>
  <si>
    <t>767851803R00</t>
  </si>
  <si>
    <t>Demontáž kompletní celé lávky, komínová lávka</t>
  </si>
  <si>
    <t>767999801R00</t>
  </si>
  <si>
    <t>Demontáž doplňků staveb o hmotnosti do 50 kg, demontáž ocelového žebříku na střešní krytině</t>
  </si>
  <si>
    <t>kg</t>
  </si>
  <si>
    <t>767891901R00</t>
  </si>
  <si>
    <t>Přeložka venkovní vzduchotechnické jednotky</t>
  </si>
  <si>
    <t>kpl</t>
  </si>
  <si>
    <t>767891903R00</t>
  </si>
  <si>
    <t>Přeložka satelitního přijímače</t>
  </si>
  <si>
    <t>767891902R00</t>
  </si>
  <si>
    <t>Přeložka internetové antény</t>
  </si>
  <si>
    <t>775561800R00</t>
  </si>
  <si>
    <t>Demontáž podlah lamelových lepených včetně lišt, kuchyň+jídelna, obývací pokoj, chodba, pokoj</t>
  </si>
  <si>
    <t>776511820R00</t>
  </si>
  <si>
    <t>Odstranění PVC a koberců lepených s podložkou, v 2.NP půdního bytu</t>
  </si>
  <si>
    <t>Odstranění PVC a koberců lepených s podložkou, v 1.NP půdního bytu - ložnice</t>
  </si>
  <si>
    <t>776401800R00</t>
  </si>
  <si>
    <t>Demontáž soklíků nebo lišt, pryžových nebo z PVC, v 2.NP půdního bytu</t>
  </si>
  <si>
    <t>Demontáž soklíků nebo lišt, pryžových nebo z PVC, v 1.NP půdního bytu - ložnice</t>
  </si>
  <si>
    <t>783782221R00</t>
  </si>
  <si>
    <t>Nátěr tesařských konstrukcí 2x veškeré prvky krovu, proti dřevokazným houbám a hmyzu</t>
  </si>
  <si>
    <t>786611811R00</t>
  </si>
  <si>
    <t>Dmtž předokenních rolet s viditelným boxem</t>
  </si>
  <si>
    <t>650111111R00</t>
  </si>
  <si>
    <t>Elektroinstalace - ochrana před bleskem, viz. samostatný výkaz výměr</t>
  </si>
  <si>
    <t>005121010R</t>
  </si>
  <si>
    <t>Vybudování zařízení staveniště</t>
  </si>
  <si>
    <t>Soubor</t>
  </si>
  <si>
    <t>005121020R</t>
  </si>
  <si>
    <t xml:space="preserve">Provoz zařízení staveniště </t>
  </si>
  <si>
    <t>005121030R</t>
  </si>
  <si>
    <t>Odstranění zařízení staveniště</t>
  </si>
  <si>
    <t>005241010R</t>
  </si>
  <si>
    <t xml:space="preserve">Dokumentace skutečného provedení </t>
  </si>
  <si>
    <t>005211080R</t>
  </si>
  <si>
    <t xml:space="preserve">Bezpečnostní a hygienická opatření na staveništi </t>
  </si>
  <si>
    <t>005231010R</t>
  </si>
  <si>
    <t>Revize spalinových cest, spalinové cesty od jednotlivých plynových kotlů</t>
  </si>
  <si>
    <t/>
  </si>
  <si>
    <t>SUM</t>
  </si>
  <si>
    <t>Poznámky uchazeče k zadání</t>
  </si>
  <si>
    <t>POPUZIV</t>
  </si>
  <si>
    <t>END</t>
  </si>
  <si>
    <t>Montáž fólie na krokve přibitím vč.podstřešní difúzní fólie, min.plošná hmotnost 150g/m2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</si>
</sst>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4"/>
  <sheetViews>
    <sheetView showGridLines="0" topLeftCell="B4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25" t="s">
        <v>42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 x14ac:dyDescent="0.2">
      <c r="A2" s="4"/>
      <c r="B2" s="79" t="s">
        <v>40</v>
      </c>
      <c r="C2" s="80"/>
      <c r="D2" s="242" t="s">
        <v>46</v>
      </c>
      <c r="E2" s="243"/>
      <c r="F2" s="243"/>
      <c r="G2" s="243"/>
      <c r="H2" s="243"/>
      <c r="I2" s="243"/>
      <c r="J2" s="244"/>
      <c r="O2" s="2"/>
    </row>
    <row r="3" spans="1:15" ht="23.25" customHeight="1" x14ac:dyDescent="0.2">
      <c r="A3" s="4"/>
      <c r="B3" s="81" t="s">
        <v>45</v>
      </c>
      <c r="C3" s="82"/>
      <c r="D3" s="205" t="s">
        <v>43</v>
      </c>
      <c r="E3" s="206"/>
      <c r="F3" s="206"/>
      <c r="G3" s="206"/>
      <c r="H3" s="206"/>
      <c r="I3" s="206"/>
      <c r="J3" s="207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37"/>
      <c r="E11" s="237"/>
      <c r="F11" s="237"/>
      <c r="G11" s="237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22"/>
      <c r="E12" s="222"/>
      <c r="F12" s="222"/>
      <c r="G12" s="222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23"/>
      <c r="E13" s="223"/>
      <c r="F13" s="223"/>
      <c r="G13" s="223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5"/>
      <c r="F15" s="245"/>
      <c r="G15" s="218"/>
      <c r="H15" s="218"/>
      <c r="I15" s="218" t="s">
        <v>28</v>
      </c>
      <c r="J15" s="219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20"/>
      <c r="F16" s="221"/>
      <c r="G16" s="220"/>
      <c r="H16" s="221"/>
      <c r="I16" s="220">
        <f>SUMIF(F47:F70,A16,I47:I70)+SUMIF(F47:F70,"PSU",I47:I70)</f>
        <v>0</v>
      </c>
      <c r="J16" s="234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20"/>
      <c r="F17" s="221"/>
      <c r="G17" s="220"/>
      <c r="H17" s="221"/>
      <c r="I17" s="220">
        <f>SUMIF(F47:F70,A17,I47:I70)</f>
        <v>0</v>
      </c>
      <c r="J17" s="234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20"/>
      <c r="F18" s="221"/>
      <c r="G18" s="220"/>
      <c r="H18" s="221"/>
      <c r="I18" s="220">
        <f>SUMIF(F47:F70,A18,I47:I70)</f>
        <v>0</v>
      </c>
      <c r="J18" s="234"/>
    </row>
    <row r="19" spans="1:10" ht="23.25" customHeight="1" x14ac:dyDescent="0.2">
      <c r="A19" s="139" t="s">
        <v>98</v>
      </c>
      <c r="B19" s="140" t="s">
        <v>26</v>
      </c>
      <c r="C19" s="56"/>
      <c r="D19" s="57"/>
      <c r="E19" s="220"/>
      <c r="F19" s="221"/>
      <c r="G19" s="220"/>
      <c r="H19" s="221"/>
      <c r="I19" s="220">
        <f>SUMIF(F47:F70,A19,I47:I70)</f>
        <v>0</v>
      </c>
      <c r="J19" s="234"/>
    </row>
    <row r="20" spans="1:10" ht="23.25" customHeight="1" x14ac:dyDescent="0.2">
      <c r="A20" s="139" t="s">
        <v>99</v>
      </c>
      <c r="B20" s="140" t="s">
        <v>27</v>
      </c>
      <c r="C20" s="56"/>
      <c r="D20" s="57"/>
      <c r="E20" s="220"/>
      <c r="F20" s="221"/>
      <c r="G20" s="220"/>
      <c r="H20" s="221"/>
      <c r="I20" s="220">
        <f>SUMIF(F47:F70,A20,I47:I70)</f>
        <v>0</v>
      </c>
      <c r="J20" s="234"/>
    </row>
    <row r="21" spans="1:10" ht="23.25" customHeight="1" x14ac:dyDescent="0.2">
      <c r="A21" s="4"/>
      <c r="B21" s="72" t="s">
        <v>28</v>
      </c>
      <c r="C21" s="73"/>
      <c r="D21" s="74"/>
      <c r="E21" s="235"/>
      <c r="F21" s="236"/>
      <c r="G21" s="235"/>
      <c r="H21" s="236"/>
      <c r="I21" s="235">
        <f>SUM(I16:J20)</f>
        <v>0</v>
      </c>
      <c r="J21" s="241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9">
        <f>ZakladDPHSni*SazbaDPH1/100</f>
        <v>0</v>
      </c>
      <c r="H24" s="240"/>
      <c r="I24" s="240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8">
        <f>ZakladDPHZakl*SazbaDPH2/100</f>
        <v>0</v>
      </c>
      <c r="H26" s="229"/>
      <c r="I26" s="229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17">
        <f>ZakladDPHSniVypocet+ZakladDPHZaklVypocet</f>
        <v>0</v>
      </c>
      <c r="H28" s="217"/>
      <c r="I28" s="217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31">
        <f>ZakladDPHSni+DPHSni+ZakladDPHZakl+DPHZakl+Zaokrouhleni</f>
        <v>0</v>
      </c>
      <c r="H29" s="231"/>
      <c r="I29" s="231"/>
      <c r="J29" s="117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45063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224"/>
      <c r="E34" s="224"/>
      <c r="F34" s="30"/>
      <c r="G34" s="224"/>
      <c r="H34" s="224"/>
      <c r="I34" s="224"/>
      <c r="J34" s="36"/>
    </row>
    <row r="35" spans="1:10" ht="12.75" customHeight="1" x14ac:dyDescent="0.2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47</v>
      </c>
      <c r="C39" s="208" t="s">
        <v>46</v>
      </c>
      <c r="D39" s="209"/>
      <c r="E39" s="209"/>
      <c r="F39" s="106">
        <f>'Rozpočet Pol'!AC219</f>
        <v>0</v>
      </c>
      <c r="G39" s="107">
        <f>'Rozpočet Pol'!AD219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10" t="s">
        <v>48</v>
      </c>
      <c r="C40" s="211"/>
      <c r="D40" s="211"/>
      <c r="E40" s="212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50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51</v>
      </c>
      <c r="G46" s="127"/>
      <c r="H46" s="127"/>
      <c r="I46" s="213" t="s">
        <v>28</v>
      </c>
      <c r="J46" s="213"/>
    </row>
    <row r="47" spans="1:10" ht="25.5" customHeight="1" x14ac:dyDescent="0.2">
      <c r="A47" s="120"/>
      <c r="B47" s="128" t="s">
        <v>52</v>
      </c>
      <c r="C47" s="215" t="s">
        <v>53</v>
      </c>
      <c r="D47" s="216"/>
      <c r="E47" s="216"/>
      <c r="F47" s="130" t="s">
        <v>23</v>
      </c>
      <c r="G47" s="131"/>
      <c r="H47" s="131"/>
      <c r="I47" s="214">
        <f>'Rozpočet Pol'!G8</f>
        <v>0</v>
      </c>
      <c r="J47" s="214"/>
    </row>
    <row r="48" spans="1:10" ht="25.5" customHeight="1" x14ac:dyDescent="0.2">
      <c r="A48" s="120"/>
      <c r="B48" s="122" t="s">
        <v>54</v>
      </c>
      <c r="C48" s="199" t="s">
        <v>55</v>
      </c>
      <c r="D48" s="200"/>
      <c r="E48" s="200"/>
      <c r="F48" s="132" t="s">
        <v>23</v>
      </c>
      <c r="G48" s="133"/>
      <c r="H48" s="133"/>
      <c r="I48" s="198">
        <f>'Rozpočet Pol'!G16</f>
        <v>0</v>
      </c>
      <c r="J48" s="198"/>
    </row>
    <row r="49" spans="1:10" ht="25.5" customHeight="1" x14ac:dyDescent="0.2">
      <c r="A49" s="120"/>
      <c r="B49" s="122" t="s">
        <v>56</v>
      </c>
      <c r="C49" s="199" t="s">
        <v>57</v>
      </c>
      <c r="D49" s="200"/>
      <c r="E49" s="200"/>
      <c r="F49" s="132" t="s">
        <v>23</v>
      </c>
      <c r="G49" s="133"/>
      <c r="H49" s="133"/>
      <c r="I49" s="198">
        <f>'Rozpočet Pol'!G21</f>
        <v>0</v>
      </c>
      <c r="J49" s="198"/>
    </row>
    <row r="50" spans="1:10" ht="25.5" customHeight="1" x14ac:dyDescent="0.2">
      <c r="A50" s="120"/>
      <c r="B50" s="122" t="s">
        <v>58</v>
      </c>
      <c r="C50" s="199" t="s">
        <v>59</v>
      </c>
      <c r="D50" s="200"/>
      <c r="E50" s="200"/>
      <c r="F50" s="132" t="s">
        <v>23</v>
      </c>
      <c r="G50" s="133"/>
      <c r="H50" s="133"/>
      <c r="I50" s="198">
        <f>'Rozpočet Pol'!G28</f>
        <v>0</v>
      </c>
      <c r="J50" s="198"/>
    </row>
    <row r="51" spans="1:10" ht="25.5" customHeight="1" x14ac:dyDescent="0.2">
      <c r="A51" s="120"/>
      <c r="B51" s="122" t="s">
        <v>60</v>
      </c>
      <c r="C51" s="199" t="s">
        <v>61</v>
      </c>
      <c r="D51" s="200"/>
      <c r="E51" s="200"/>
      <c r="F51" s="132" t="s">
        <v>23</v>
      </c>
      <c r="G51" s="133"/>
      <c r="H51" s="133"/>
      <c r="I51" s="198">
        <f>'Rozpočet Pol'!G32</f>
        <v>0</v>
      </c>
      <c r="J51" s="198"/>
    </row>
    <row r="52" spans="1:10" ht="25.5" customHeight="1" x14ac:dyDescent="0.2">
      <c r="A52" s="120"/>
      <c r="B52" s="122" t="s">
        <v>62</v>
      </c>
      <c r="C52" s="199" t="s">
        <v>63</v>
      </c>
      <c r="D52" s="200"/>
      <c r="E52" s="200"/>
      <c r="F52" s="132" t="s">
        <v>23</v>
      </c>
      <c r="G52" s="133"/>
      <c r="H52" s="133"/>
      <c r="I52" s="198">
        <f>'Rozpočet Pol'!G42</f>
        <v>0</v>
      </c>
      <c r="J52" s="198"/>
    </row>
    <row r="53" spans="1:10" ht="25.5" customHeight="1" x14ac:dyDescent="0.2">
      <c r="A53" s="120"/>
      <c r="B53" s="122" t="s">
        <v>64</v>
      </c>
      <c r="C53" s="199" t="s">
        <v>65</v>
      </c>
      <c r="D53" s="200"/>
      <c r="E53" s="200"/>
      <c r="F53" s="132" t="s">
        <v>23</v>
      </c>
      <c r="G53" s="133"/>
      <c r="H53" s="133"/>
      <c r="I53" s="198">
        <f>'Rozpočet Pol'!G48</f>
        <v>0</v>
      </c>
      <c r="J53" s="198"/>
    </row>
    <row r="54" spans="1:10" ht="25.5" customHeight="1" x14ac:dyDescent="0.2">
      <c r="A54" s="120"/>
      <c r="B54" s="122" t="s">
        <v>66</v>
      </c>
      <c r="C54" s="199" t="s">
        <v>67</v>
      </c>
      <c r="D54" s="200"/>
      <c r="E54" s="200"/>
      <c r="F54" s="132" t="s">
        <v>23</v>
      </c>
      <c r="G54" s="133"/>
      <c r="H54" s="133"/>
      <c r="I54" s="198">
        <f>'Rozpočet Pol'!G72</f>
        <v>0</v>
      </c>
      <c r="J54" s="198"/>
    </row>
    <row r="55" spans="1:10" ht="25.5" customHeight="1" x14ac:dyDescent="0.2">
      <c r="A55" s="120"/>
      <c r="B55" s="122" t="s">
        <v>68</v>
      </c>
      <c r="C55" s="199" t="s">
        <v>69</v>
      </c>
      <c r="D55" s="200"/>
      <c r="E55" s="200"/>
      <c r="F55" s="132" t="s">
        <v>23</v>
      </c>
      <c r="G55" s="133"/>
      <c r="H55" s="133"/>
      <c r="I55" s="198">
        <f>'Rozpočet Pol'!G83</f>
        <v>0</v>
      </c>
      <c r="J55" s="198"/>
    </row>
    <row r="56" spans="1:10" ht="25.5" customHeight="1" x14ac:dyDescent="0.2">
      <c r="A56" s="120"/>
      <c r="B56" s="122" t="s">
        <v>70</v>
      </c>
      <c r="C56" s="199" t="s">
        <v>71</v>
      </c>
      <c r="D56" s="200"/>
      <c r="E56" s="200"/>
      <c r="F56" s="132" t="s">
        <v>24</v>
      </c>
      <c r="G56" s="133"/>
      <c r="H56" s="133"/>
      <c r="I56" s="198">
        <f>'Rozpočet Pol'!G86</f>
        <v>0</v>
      </c>
      <c r="J56" s="198"/>
    </row>
    <row r="57" spans="1:10" ht="25.5" customHeight="1" x14ac:dyDescent="0.2">
      <c r="A57" s="120"/>
      <c r="B57" s="122" t="s">
        <v>72</v>
      </c>
      <c r="C57" s="199" t="s">
        <v>73</v>
      </c>
      <c r="D57" s="200"/>
      <c r="E57" s="200"/>
      <c r="F57" s="132" t="s">
        <v>24</v>
      </c>
      <c r="G57" s="133"/>
      <c r="H57" s="133"/>
      <c r="I57" s="198">
        <f>'Rozpočet Pol'!G88</f>
        <v>0</v>
      </c>
      <c r="J57" s="198"/>
    </row>
    <row r="58" spans="1:10" ht="25.5" customHeight="1" x14ac:dyDescent="0.2">
      <c r="A58" s="120"/>
      <c r="B58" s="122" t="s">
        <v>74</v>
      </c>
      <c r="C58" s="199" t="s">
        <v>75</v>
      </c>
      <c r="D58" s="200"/>
      <c r="E58" s="200"/>
      <c r="F58" s="132" t="s">
        <v>24</v>
      </c>
      <c r="G58" s="133"/>
      <c r="H58" s="133"/>
      <c r="I58" s="198">
        <f>'Rozpočet Pol'!G91</f>
        <v>0</v>
      </c>
      <c r="J58" s="198"/>
    </row>
    <row r="59" spans="1:10" ht="25.5" customHeight="1" x14ac:dyDescent="0.2">
      <c r="A59" s="120"/>
      <c r="B59" s="122" t="s">
        <v>76</v>
      </c>
      <c r="C59" s="199" t="s">
        <v>77</v>
      </c>
      <c r="D59" s="200"/>
      <c r="E59" s="200"/>
      <c r="F59" s="132" t="s">
        <v>24</v>
      </c>
      <c r="G59" s="133"/>
      <c r="H59" s="133"/>
      <c r="I59" s="198">
        <f>'Rozpočet Pol'!G95</f>
        <v>0</v>
      </c>
      <c r="J59" s="198"/>
    </row>
    <row r="60" spans="1:10" ht="25.5" customHeight="1" x14ac:dyDescent="0.2">
      <c r="A60" s="120"/>
      <c r="B60" s="122" t="s">
        <v>78</v>
      </c>
      <c r="C60" s="199" t="s">
        <v>79</v>
      </c>
      <c r="D60" s="200"/>
      <c r="E60" s="200"/>
      <c r="F60" s="132" t="s">
        <v>24</v>
      </c>
      <c r="G60" s="133"/>
      <c r="H60" s="133"/>
      <c r="I60" s="198">
        <f>'Rozpočet Pol'!G99</f>
        <v>0</v>
      </c>
      <c r="J60" s="198"/>
    </row>
    <row r="61" spans="1:10" ht="25.5" customHeight="1" x14ac:dyDescent="0.2">
      <c r="A61" s="120"/>
      <c r="B61" s="122" t="s">
        <v>80</v>
      </c>
      <c r="C61" s="199" t="s">
        <v>81</v>
      </c>
      <c r="D61" s="200"/>
      <c r="E61" s="200"/>
      <c r="F61" s="132" t="s">
        <v>24</v>
      </c>
      <c r="G61" s="133"/>
      <c r="H61" s="133"/>
      <c r="I61" s="198">
        <f>'Rozpočet Pol'!G134</f>
        <v>0</v>
      </c>
      <c r="J61" s="198"/>
    </row>
    <row r="62" spans="1:10" ht="25.5" customHeight="1" x14ac:dyDescent="0.2">
      <c r="A62" s="120"/>
      <c r="B62" s="122" t="s">
        <v>82</v>
      </c>
      <c r="C62" s="199" t="s">
        <v>83</v>
      </c>
      <c r="D62" s="200"/>
      <c r="E62" s="200"/>
      <c r="F62" s="132" t="s">
        <v>24</v>
      </c>
      <c r="G62" s="133"/>
      <c r="H62" s="133"/>
      <c r="I62" s="198">
        <f>'Rozpočet Pol'!G163</f>
        <v>0</v>
      </c>
      <c r="J62" s="198"/>
    </row>
    <row r="63" spans="1:10" ht="25.5" customHeight="1" x14ac:dyDescent="0.2">
      <c r="A63" s="120"/>
      <c r="B63" s="122" t="s">
        <v>84</v>
      </c>
      <c r="C63" s="199" t="s">
        <v>85</v>
      </c>
      <c r="D63" s="200"/>
      <c r="E63" s="200"/>
      <c r="F63" s="132" t="s">
        <v>24</v>
      </c>
      <c r="G63" s="133"/>
      <c r="H63" s="133"/>
      <c r="I63" s="198">
        <f>'Rozpočet Pol'!G185</f>
        <v>0</v>
      </c>
      <c r="J63" s="198"/>
    </row>
    <row r="64" spans="1:10" ht="25.5" customHeight="1" x14ac:dyDescent="0.2">
      <c r="A64" s="120"/>
      <c r="B64" s="122" t="s">
        <v>86</v>
      </c>
      <c r="C64" s="199" t="s">
        <v>87</v>
      </c>
      <c r="D64" s="200"/>
      <c r="E64" s="200"/>
      <c r="F64" s="132" t="s">
        <v>24</v>
      </c>
      <c r="G64" s="133"/>
      <c r="H64" s="133"/>
      <c r="I64" s="198">
        <f>'Rozpočet Pol'!G192</f>
        <v>0</v>
      </c>
      <c r="J64" s="198"/>
    </row>
    <row r="65" spans="1:10" ht="25.5" customHeight="1" x14ac:dyDescent="0.2">
      <c r="A65" s="120"/>
      <c r="B65" s="122" t="s">
        <v>88</v>
      </c>
      <c r="C65" s="199" t="s">
        <v>89</v>
      </c>
      <c r="D65" s="200"/>
      <c r="E65" s="200"/>
      <c r="F65" s="132" t="s">
        <v>24</v>
      </c>
      <c r="G65" s="133"/>
      <c r="H65" s="133"/>
      <c r="I65" s="198">
        <f>'Rozpočet Pol'!G198</f>
        <v>0</v>
      </c>
      <c r="J65" s="198"/>
    </row>
    <row r="66" spans="1:10" ht="25.5" customHeight="1" x14ac:dyDescent="0.2">
      <c r="A66" s="120"/>
      <c r="B66" s="122" t="s">
        <v>90</v>
      </c>
      <c r="C66" s="199" t="s">
        <v>91</v>
      </c>
      <c r="D66" s="200"/>
      <c r="E66" s="200"/>
      <c r="F66" s="132" t="s">
        <v>24</v>
      </c>
      <c r="G66" s="133"/>
      <c r="H66" s="133"/>
      <c r="I66" s="198">
        <f>'Rozpočet Pol'!G200</f>
        <v>0</v>
      </c>
      <c r="J66" s="198"/>
    </row>
    <row r="67" spans="1:10" ht="25.5" customHeight="1" x14ac:dyDescent="0.2">
      <c r="A67" s="120"/>
      <c r="B67" s="122" t="s">
        <v>92</v>
      </c>
      <c r="C67" s="199" t="s">
        <v>93</v>
      </c>
      <c r="D67" s="200"/>
      <c r="E67" s="200"/>
      <c r="F67" s="132" t="s">
        <v>24</v>
      </c>
      <c r="G67" s="133"/>
      <c r="H67" s="133"/>
      <c r="I67" s="198">
        <f>'Rozpočet Pol'!G205</f>
        <v>0</v>
      </c>
      <c r="J67" s="198"/>
    </row>
    <row r="68" spans="1:10" ht="25.5" customHeight="1" x14ac:dyDescent="0.2">
      <c r="A68" s="120"/>
      <c r="B68" s="122" t="s">
        <v>94</v>
      </c>
      <c r="C68" s="199" t="s">
        <v>95</v>
      </c>
      <c r="D68" s="200"/>
      <c r="E68" s="200"/>
      <c r="F68" s="132" t="s">
        <v>24</v>
      </c>
      <c r="G68" s="133"/>
      <c r="H68" s="133"/>
      <c r="I68" s="198">
        <f>'Rozpočet Pol'!G207</f>
        <v>0</v>
      </c>
      <c r="J68" s="198"/>
    </row>
    <row r="69" spans="1:10" ht="25.5" customHeight="1" x14ac:dyDescent="0.2">
      <c r="A69" s="120"/>
      <c r="B69" s="122" t="s">
        <v>96</v>
      </c>
      <c r="C69" s="199" t="s">
        <v>97</v>
      </c>
      <c r="D69" s="200"/>
      <c r="E69" s="200"/>
      <c r="F69" s="132" t="s">
        <v>25</v>
      </c>
      <c r="G69" s="133"/>
      <c r="H69" s="133"/>
      <c r="I69" s="198">
        <f>'Rozpočet Pol'!G209</f>
        <v>0</v>
      </c>
      <c r="J69" s="198"/>
    </row>
    <row r="70" spans="1:10" ht="25.5" customHeight="1" x14ac:dyDescent="0.2">
      <c r="A70" s="120"/>
      <c r="B70" s="129" t="s">
        <v>98</v>
      </c>
      <c r="C70" s="202" t="s">
        <v>26</v>
      </c>
      <c r="D70" s="203"/>
      <c r="E70" s="203"/>
      <c r="F70" s="134" t="s">
        <v>98</v>
      </c>
      <c r="G70" s="135"/>
      <c r="H70" s="135"/>
      <c r="I70" s="201">
        <f>'Rozpočet Pol'!G211</f>
        <v>0</v>
      </c>
      <c r="J70" s="201"/>
    </row>
    <row r="71" spans="1:10" ht="25.5" customHeight="1" x14ac:dyDescent="0.2">
      <c r="A71" s="121"/>
      <c r="B71" s="125" t="s">
        <v>1</v>
      </c>
      <c r="C71" s="125"/>
      <c r="D71" s="126"/>
      <c r="E71" s="126"/>
      <c r="F71" s="136"/>
      <c r="G71" s="137"/>
      <c r="H71" s="137"/>
      <c r="I71" s="204">
        <f>SUM(I47:I70)</f>
        <v>0</v>
      </c>
      <c r="J71" s="204"/>
    </row>
    <row r="72" spans="1:10" x14ac:dyDescent="0.2">
      <c r="F72" s="138"/>
      <c r="G72" s="94"/>
      <c r="H72" s="138"/>
      <c r="I72" s="94"/>
      <c r="J72" s="94"/>
    </row>
    <row r="73" spans="1:10" x14ac:dyDescent="0.2">
      <c r="F73" s="138"/>
      <c r="G73" s="94"/>
      <c r="H73" s="138"/>
      <c r="I73" s="94"/>
      <c r="J73" s="94"/>
    </row>
    <row r="74" spans="1:10" x14ac:dyDescent="0.2">
      <c r="F74" s="138"/>
      <c r="G74" s="94"/>
      <c r="H74" s="138"/>
      <c r="I74" s="94"/>
      <c r="J74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9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  <mergeCell ref="C68:E68"/>
    <mergeCell ref="I69:J69"/>
    <mergeCell ref="C69:E69"/>
    <mergeCell ref="I70:J70"/>
    <mergeCell ref="C70:E70"/>
    <mergeCell ref="I71:J7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7" t="s">
        <v>41</v>
      </c>
      <c r="B2" s="76"/>
      <c r="C2" s="248"/>
      <c r="D2" s="248"/>
      <c r="E2" s="248"/>
      <c r="F2" s="248"/>
      <c r="G2" s="249"/>
    </row>
    <row r="3" spans="1:7" ht="24.95" hidden="1" customHeight="1" x14ac:dyDescent="0.2">
      <c r="A3" s="77" t="s">
        <v>7</v>
      </c>
      <c r="B3" s="76"/>
      <c r="C3" s="248"/>
      <c r="D3" s="248"/>
      <c r="E3" s="248"/>
      <c r="F3" s="248"/>
      <c r="G3" s="249"/>
    </row>
    <row r="4" spans="1:7" ht="24.95" hidden="1" customHeight="1" x14ac:dyDescent="0.2">
      <c r="A4" s="77" t="s">
        <v>8</v>
      </c>
      <c r="B4" s="76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29"/>
  <sheetViews>
    <sheetView tabSelected="1" topLeftCell="A159" workbookViewId="0">
      <selection activeCell="C167" sqref="C167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0" t="s">
        <v>6</v>
      </c>
      <c r="B1" s="250"/>
      <c r="C1" s="250"/>
      <c r="D1" s="250"/>
      <c r="E1" s="250"/>
      <c r="F1" s="250"/>
      <c r="G1" s="250"/>
      <c r="AE1" t="s">
        <v>101</v>
      </c>
    </row>
    <row r="2" spans="1:60" ht="24.95" customHeight="1" x14ac:dyDescent="0.2">
      <c r="A2" s="143" t="s">
        <v>100</v>
      </c>
      <c r="B2" s="141"/>
      <c r="C2" s="251" t="s">
        <v>46</v>
      </c>
      <c r="D2" s="252"/>
      <c r="E2" s="252"/>
      <c r="F2" s="252"/>
      <c r="G2" s="253"/>
      <c r="AE2" t="s">
        <v>102</v>
      </c>
    </row>
    <row r="3" spans="1:60" ht="24.95" customHeight="1" x14ac:dyDescent="0.2">
      <c r="A3" s="144" t="s">
        <v>7</v>
      </c>
      <c r="B3" s="142"/>
      <c r="C3" s="254" t="s">
        <v>43</v>
      </c>
      <c r="D3" s="255"/>
      <c r="E3" s="255"/>
      <c r="F3" s="255"/>
      <c r="G3" s="256"/>
      <c r="AE3" t="s">
        <v>103</v>
      </c>
    </row>
    <row r="4" spans="1:60" ht="24.95" hidden="1" customHeight="1" x14ac:dyDescent="0.2">
      <c r="A4" s="144" t="s">
        <v>8</v>
      </c>
      <c r="B4" s="142"/>
      <c r="C4" s="254"/>
      <c r="D4" s="255"/>
      <c r="E4" s="255"/>
      <c r="F4" s="255"/>
      <c r="G4" s="256"/>
      <c r="AE4" t="s">
        <v>104</v>
      </c>
    </row>
    <row r="5" spans="1:60" hidden="1" x14ac:dyDescent="0.2">
      <c r="A5" s="145" t="s">
        <v>105</v>
      </c>
      <c r="B5" s="146"/>
      <c r="C5" s="147"/>
      <c r="D5" s="148"/>
      <c r="E5" s="148"/>
      <c r="F5" s="148"/>
      <c r="G5" s="149"/>
      <c r="AE5" t="s">
        <v>106</v>
      </c>
    </row>
    <row r="7" spans="1:60" ht="38.25" x14ac:dyDescent="0.2">
      <c r="A7" s="154" t="s">
        <v>107</v>
      </c>
      <c r="B7" s="155" t="s">
        <v>108</v>
      </c>
      <c r="C7" s="155" t="s">
        <v>109</v>
      </c>
      <c r="D7" s="154" t="s">
        <v>110</v>
      </c>
      <c r="E7" s="154" t="s">
        <v>111</v>
      </c>
      <c r="F7" s="150" t="s">
        <v>112</v>
      </c>
      <c r="G7" s="171" t="s">
        <v>28</v>
      </c>
      <c r="H7" s="172" t="s">
        <v>29</v>
      </c>
      <c r="I7" s="172" t="s">
        <v>113</v>
      </c>
      <c r="J7" s="172" t="s">
        <v>30</v>
      </c>
      <c r="K7" s="172" t="s">
        <v>114</v>
      </c>
      <c r="L7" s="172" t="s">
        <v>115</v>
      </c>
      <c r="M7" s="172" t="s">
        <v>116</v>
      </c>
      <c r="N7" s="172" t="s">
        <v>117</v>
      </c>
      <c r="O7" s="172" t="s">
        <v>118</v>
      </c>
      <c r="P7" s="172" t="s">
        <v>119</v>
      </c>
      <c r="Q7" s="172" t="s">
        <v>120</v>
      </c>
      <c r="R7" s="172" t="s">
        <v>121</v>
      </c>
      <c r="S7" s="172" t="s">
        <v>122</v>
      </c>
      <c r="T7" s="172" t="s">
        <v>123</v>
      </c>
      <c r="U7" s="157" t="s">
        <v>124</v>
      </c>
    </row>
    <row r="8" spans="1:60" x14ac:dyDescent="0.2">
      <c r="A8" s="173" t="s">
        <v>125</v>
      </c>
      <c r="B8" s="174" t="s">
        <v>52</v>
      </c>
      <c r="C8" s="175" t="s">
        <v>53</v>
      </c>
      <c r="D8" s="176"/>
      <c r="E8" s="177"/>
      <c r="F8" s="178"/>
      <c r="G8" s="178">
        <f>SUMIF(AE9:AE15,"&lt;&gt;NOR",G9:G15)</f>
        <v>0</v>
      </c>
      <c r="H8" s="178"/>
      <c r="I8" s="178">
        <f>SUM(I9:I15)</f>
        <v>0</v>
      </c>
      <c r="J8" s="178"/>
      <c r="K8" s="178">
        <f>SUM(K9:K15)</f>
        <v>0</v>
      </c>
      <c r="L8" s="178"/>
      <c r="M8" s="178">
        <f>SUM(M9:M15)</f>
        <v>0</v>
      </c>
      <c r="N8" s="156"/>
      <c r="O8" s="156">
        <f>SUM(O9:O15)</f>
        <v>18.6465</v>
      </c>
      <c r="P8" s="156"/>
      <c r="Q8" s="156">
        <f>SUM(Q9:Q15)</f>
        <v>0</v>
      </c>
      <c r="R8" s="156"/>
      <c r="S8" s="156"/>
      <c r="T8" s="173"/>
      <c r="U8" s="156">
        <f>SUM(U9:U15)</f>
        <v>78.739999999999995</v>
      </c>
      <c r="AE8" t="s">
        <v>126</v>
      </c>
    </row>
    <row r="9" spans="1:60" ht="22.5" outlineLevel="1" x14ac:dyDescent="0.2">
      <c r="A9" s="152">
        <v>1</v>
      </c>
      <c r="B9" s="158" t="s">
        <v>127</v>
      </c>
      <c r="C9" s="191" t="s">
        <v>128</v>
      </c>
      <c r="D9" s="160" t="s">
        <v>129</v>
      </c>
      <c r="E9" s="166">
        <v>4.556</v>
      </c>
      <c r="F9" s="168">
        <f t="shared" ref="F9:F15" si="0">H9+J9</f>
        <v>0</v>
      </c>
      <c r="G9" s="169">
        <f t="shared" ref="G9:G15" si="1">ROUND(E9*F9,2)</f>
        <v>0</v>
      </c>
      <c r="H9" s="169"/>
      <c r="I9" s="169">
        <f t="shared" ref="I9:I15" si="2">ROUND(E9*H9,2)</f>
        <v>0</v>
      </c>
      <c r="J9" s="169"/>
      <c r="K9" s="169">
        <f t="shared" ref="K9:K15" si="3">ROUND(E9*J9,2)</f>
        <v>0</v>
      </c>
      <c r="L9" s="169">
        <v>15</v>
      </c>
      <c r="M9" s="169">
        <f t="shared" ref="M9:M15" si="4">G9*(1+L9/100)</f>
        <v>0</v>
      </c>
      <c r="N9" s="161">
        <v>1.9496800000000001</v>
      </c>
      <c r="O9" s="161">
        <f t="shared" ref="O9:O15" si="5">ROUND(E9*N9,5)</f>
        <v>8.8827400000000001</v>
      </c>
      <c r="P9" s="161">
        <v>0</v>
      </c>
      <c r="Q9" s="161">
        <f t="shared" ref="Q9:Q15" si="6">ROUND(E9*P9,5)</f>
        <v>0</v>
      </c>
      <c r="R9" s="161"/>
      <c r="S9" s="161"/>
      <c r="T9" s="162">
        <v>3.8460000000000001</v>
      </c>
      <c r="U9" s="161">
        <f t="shared" ref="U9:U15" si="7">ROUND(E9*T9,2)</f>
        <v>17.52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130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52">
        <v>2</v>
      </c>
      <c r="B10" s="158" t="s">
        <v>131</v>
      </c>
      <c r="C10" s="191" t="s">
        <v>132</v>
      </c>
      <c r="D10" s="160" t="s">
        <v>133</v>
      </c>
      <c r="E10" s="166">
        <v>24.3</v>
      </c>
      <c r="F10" s="168">
        <f t="shared" si="0"/>
        <v>0</v>
      </c>
      <c r="G10" s="169">
        <f t="shared" si="1"/>
        <v>0</v>
      </c>
      <c r="H10" s="169"/>
      <c r="I10" s="169">
        <f t="shared" si="2"/>
        <v>0</v>
      </c>
      <c r="J10" s="169"/>
      <c r="K10" s="169">
        <f t="shared" si="3"/>
        <v>0</v>
      </c>
      <c r="L10" s="169">
        <v>15</v>
      </c>
      <c r="M10" s="169">
        <f t="shared" si="4"/>
        <v>0</v>
      </c>
      <c r="N10" s="161">
        <v>0</v>
      </c>
      <c r="O10" s="161">
        <f t="shared" si="5"/>
        <v>0</v>
      </c>
      <c r="P10" s="161">
        <v>0</v>
      </c>
      <c r="Q10" s="161">
        <f t="shared" si="6"/>
        <v>0</v>
      </c>
      <c r="R10" s="161"/>
      <c r="S10" s="161"/>
      <c r="T10" s="162">
        <v>0.29099999999999998</v>
      </c>
      <c r="U10" s="161">
        <f t="shared" si="7"/>
        <v>7.07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130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2.5" outlineLevel="1" x14ac:dyDescent="0.2">
      <c r="A11" s="152">
        <v>3</v>
      </c>
      <c r="B11" s="158" t="s">
        <v>134</v>
      </c>
      <c r="C11" s="191" t="s">
        <v>135</v>
      </c>
      <c r="D11" s="160" t="s">
        <v>133</v>
      </c>
      <c r="E11" s="166">
        <v>24.3</v>
      </c>
      <c r="F11" s="168">
        <f t="shared" si="0"/>
        <v>0</v>
      </c>
      <c r="G11" s="169">
        <f t="shared" si="1"/>
        <v>0</v>
      </c>
      <c r="H11" s="169"/>
      <c r="I11" s="169">
        <f t="shared" si="2"/>
        <v>0</v>
      </c>
      <c r="J11" s="169"/>
      <c r="K11" s="169">
        <f t="shared" si="3"/>
        <v>0</v>
      </c>
      <c r="L11" s="169">
        <v>15</v>
      </c>
      <c r="M11" s="169">
        <f t="shared" si="4"/>
        <v>0</v>
      </c>
      <c r="N11" s="161">
        <v>1.289E-2</v>
      </c>
      <c r="O11" s="161">
        <f t="shared" si="5"/>
        <v>0.31323000000000001</v>
      </c>
      <c r="P11" s="161">
        <v>0</v>
      </c>
      <c r="Q11" s="161">
        <f t="shared" si="6"/>
        <v>0</v>
      </c>
      <c r="R11" s="161"/>
      <c r="S11" s="161"/>
      <c r="T11" s="162">
        <v>0.51400000000000001</v>
      </c>
      <c r="U11" s="161">
        <f t="shared" si="7"/>
        <v>12.49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130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33.75" outlineLevel="1" x14ac:dyDescent="0.2">
      <c r="A12" s="152">
        <v>4</v>
      </c>
      <c r="B12" s="158" t="s">
        <v>136</v>
      </c>
      <c r="C12" s="191" t="s">
        <v>137</v>
      </c>
      <c r="D12" s="160" t="s">
        <v>133</v>
      </c>
      <c r="E12" s="166">
        <v>3.0369999999999999</v>
      </c>
      <c r="F12" s="168">
        <f t="shared" si="0"/>
        <v>0</v>
      </c>
      <c r="G12" s="169">
        <f t="shared" si="1"/>
        <v>0</v>
      </c>
      <c r="H12" s="169"/>
      <c r="I12" s="169">
        <f t="shared" si="2"/>
        <v>0</v>
      </c>
      <c r="J12" s="169"/>
      <c r="K12" s="169">
        <f t="shared" si="3"/>
        <v>0</v>
      </c>
      <c r="L12" s="169">
        <v>15</v>
      </c>
      <c r="M12" s="169">
        <f t="shared" si="4"/>
        <v>0</v>
      </c>
      <c r="N12" s="161">
        <v>0.28294999999999998</v>
      </c>
      <c r="O12" s="161">
        <f t="shared" si="5"/>
        <v>0.85931999999999997</v>
      </c>
      <c r="P12" s="161">
        <v>0</v>
      </c>
      <c r="Q12" s="161">
        <f t="shared" si="6"/>
        <v>0</v>
      </c>
      <c r="R12" s="161"/>
      <c r="S12" s="161"/>
      <c r="T12" s="162">
        <v>2.8460000000000001</v>
      </c>
      <c r="U12" s="161">
        <f t="shared" si="7"/>
        <v>8.64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130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1" x14ac:dyDescent="0.2">
      <c r="A13" s="152">
        <v>5</v>
      </c>
      <c r="B13" s="158" t="s">
        <v>136</v>
      </c>
      <c r="C13" s="191" t="s">
        <v>138</v>
      </c>
      <c r="D13" s="160" t="s">
        <v>139</v>
      </c>
      <c r="E13" s="166">
        <v>16</v>
      </c>
      <c r="F13" s="168">
        <f t="shared" si="0"/>
        <v>0</v>
      </c>
      <c r="G13" s="169">
        <f t="shared" si="1"/>
        <v>0</v>
      </c>
      <c r="H13" s="169"/>
      <c r="I13" s="169">
        <f t="shared" si="2"/>
        <v>0</v>
      </c>
      <c r="J13" s="169"/>
      <c r="K13" s="169">
        <f t="shared" si="3"/>
        <v>0</v>
      </c>
      <c r="L13" s="169">
        <v>15</v>
      </c>
      <c r="M13" s="169">
        <f t="shared" si="4"/>
        <v>0</v>
      </c>
      <c r="N13" s="161">
        <v>0.28294999999999998</v>
      </c>
      <c r="O13" s="161">
        <f t="shared" si="5"/>
        <v>4.5271999999999997</v>
      </c>
      <c r="P13" s="161">
        <v>0</v>
      </c>
      <c r="Q13" s="161">
        <f t="shared" si="6"/>
        <v>0</v>
      </c>
      <c r="R13" s="161"/>
      <c r="S13" s="161"/>
      <c r="T13" s="162">
        <v>0.5</v>
      </c>
      <c r="U13" s="161">
        <f t="shared" si="7"/>
        <v>8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130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52">
        <v>6</v>
      </c>
      <c r="B14" s="158" t="s">
        <v>140</v>
      </c>
      <c r="C14" s="191" t="s">
        <v>141</v>
      </c>
      <c r="D14" s="160" t="s">
        <v>133</v>
      </c>
      <c r="E14" s="166">
        <v>8.9700000000000006</v>
      </c>
      <c r="F14" s="168">
        <f t="shared" si="0"/>
        <v>0</v>
      </c>
      <c r="G14" s="169">
        <f t="shared" si="1"/>
        <v>0</v>
      </c>
      <c r="H14" s="169"/>
      <c r="I14" s="169">
        <f t="shared" si="2"/>
        <v>0</v>
      </c>
      <c r="J14" s="169"/>
      <c r="K14" s="169">
        <f t="shared" si="3"/>
        <v>0</v>
      </c>
      <c r="L14" s="169">
        <v>15</v>
      </c>
      <c r="M14" s="169">
        <f t="shared" si="4"/>
        <v>0</v>
      </c>
      <c r="N14" s="161">
        <v>0.252</v>
      </c>
      <c r="O14" s="161">
        <f t="shared" si="5"/>
        <v>2.26044</v>
      </c>
      <c r="P14" s="161">
        <v>0</v>
      </c>
      <c r="Q14" s="161">
        <f t="shared" si="6"/>
        <v>0</v>
      </c>
      <c r="R14" s="161"/>
      <c r="S14" s="161"/>
      <c r="T14" s="162">
        <v>0.68899999999999995</v>
      </c>
      <c r="U14" s="161">
        <f t="shared" si="7"/>
        <v>6.18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130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52">
        <v>7</v>
      </c>
      <c r="B15" s="158" t="s">
        <v>142</v>
      </c>
      <c r="C15" s="191" t="s">
        <v>143</v>
      </c>
      <c r="D15" s="160" t="s">
        <v>144</v>
      </c>
      <c r="E15" s="166">
        <v>29.9</v>
      </c>
      <c r="F15" s="168">
        <f t="shared" si="0"/>
        <v>0</v>
      </c>
      <c r="G15" s="169">
        <f t="shared" si="1"/>
        <v>0</v>
      </c>
      <c r="H15" s="169"/>
      <c r="I15" s="169">
        <f t="shared" si="2"/>
        <v>0</v>
      </c>
      <c r="J15" s="169"/>
      <c r="K15" s="169">
        <f t="shared" si="3"/>
        <v>0</v>
      </c>
      <c r="L15" s="169">
        <v>15</v>
      </c>
      <c r="M15" s="169">
        <f t="shared" si="4"/>
        <v>0</v>
      </c>
      <c r="N15" s="161">
        <v>6.0319999999999999E-2</v>
      </c>
      <c r="O15" s="161">
        <f t="shared" si="5"/>
        <v>1.8035699999999999</v>
      </c>
      <c r="P15" s="161">
        <v>0</v>
      </c>
      <c r="Q15" s="161">
        <f t="shared" si="6"/>
        <v>0</v>
      </c>
      <c r="R15" s="161"/>
      <c r="S15" s="161"/>
      <c r="T15" s="162">
        <v>0.63</v>
      </c>
      <c r="U15" s="161">
        <f t="shared" si="7"/>
        <v>18.84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130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x14ac:dyDescent="0.2">
      <c r="A16" s="153" t="s">
        <v>125</v>
      </c>
      <c r="B16" s="159" t="s">
        <v>54</v>
      </c>
      <c r="C16" s="192" t="s">
        <v>55</v>
      </c>
      <c r="D16" s="163"/>
      <c r="E16" s="167"/>
      <c r="F16" s="170"/>
      <c r="G16" s="170">
        <f>SUMIF(AE17:AE20,"&lt;&gt;NOR",G17:G20)</f>
        <v>0</v>
      </c>
      <c r="H16" s="170"/>
      <c r="I16" s="170">
        <f>SUM(I17:I20)</f>
        <v>0</v>
      </c>
      <c r="J16" s="170"/>
      <c r="K16" s="170">
        <f>SUM(K17:K20)</f>
        <v>0</v>
      </c>
      <c r="L16" s="170"/>
      <c r="M16" s="170">
        <f>SUM(M17:M20)</f>
        <v>0</v>
      </c>
      <c r="N16" s="164"/>
      <c r="O16" s="164">
        <f>SUM(O17:O20)</f>
        <v>1.6507700000000001</v>
      </c>
      <c r="P16" s="164"/>
      <c r="Q16" s="164">
        <f>SUM(Q17:Q20)</f>
        <v>0</v>
      </c>
      <c r="R16" s="164"/>
      <c r="S16" s="164"/>
      <c r="T16" s="165"/>
      <c r="U16" s="164">
        <f>SUM(U17:U20)</f>
        <v>20.59</v>
      </c>
      <c r="AE16" t="s">
        <v>126</v>
      </c>
    </row>
    <row r="17" spans="1:60" ht="22.5" outlineLevel="1" x14ac:dyDescent="0.2">
      <c r="A17" s="152">
        <v>8</v>
      </c>
      <c r="B17" s="158" t="s">
        <v>145</v>
      </c>
      <c r="C17" s="191" t="s">
        <v>146</v>
      </c>
      <c r="D17" s="160" t="s">
        <v>129</v>
      </c>
      <c r="E17" s="166">
        <v>0.33500000000000002</v>
      </c>
      <c r="F17" s="168">
        <f>H17+J17</f>
        <v>0</v>
      </c>
      <c r="G17" s="169">
        <f>ROUND(E17*F17,2)</f>
        <v>0</v>
      </c>
      <c r="H17" s="169"/>
      <c r="I17" s="169">
        <f>ROUND(E17*H17,2)</f>
        <v>0</v>
      </c>
      <c r="J17" s="169"/>
      <c r="K17" s="169">
        <f>ROUND(E17*J17,2)</f>
        <v>0</v>
      </c>
      <c r="L17" s="169">
        <v>15</v>
      </c>
      <c r="M17" s="169">
        <f>G17*(1+L17/100)</f>
        <v>0</v>
      </c>
      <c r="N17" s="161">
        <v>2.5251100000000002</v>
      </c>
      <c r="O17" s="161">
        <f>ROUND(E17*N17,5)</f>
        <v>0.84591000000000005</v>
      </c>
      <c r="P17" s="161">
        <v>0</v>
      </c>
      <c r="Q17" s="161">
        <f>ROUND(E17*P17,5)</f>
        <v>0</v>
      </c>
      <c r="R17" s="161"/>
      <c r="S17" s="161"/>
      <c r="T17" s="162">
        <v>1.448</v>
      </c>
      <c r="U17" s="161">
        <f>ROUND(E17*T17,2)</f>
        <v>0.49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130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>
        <v>9</v>
      </c>
      <c r="B18" s="158" t="s">
        <v>147</v>
      </c>
      <c r="C18" s="191" t="s">
        <v>148</v>
      </c>
      <c r="D18" s="160" t="s">
        <v>144</v>
      </c>
      <c r="E18" s="166">
        <v>14.9</v>
      </c>
      <c r="F18" s="168">
        <f>H18+J18</f>
        <v>0</v>
      </c>
      <c r="G18" s="169">
        <f>ROUND(E18*F18,2)</f>
        <v>0</v>
      </c>
      <c r="H18" s="169"/>
      <c r="I18" s="169">
        <f>ROUND(E18*H18,2)</f>
        <v>0</v>
      </c>
      <c r="J18" s="169"/>
      <c r="K18" s="169">
        <f>ROUND(E18*J18,2)</f>
        <v>0</v>
      </c>
      <c r="L18" s="169">
        <v>15</v>
      </c>
      <c r="M18" s="169">
        <f>G18*(1+L18/100)</f>
        <v>0</v>
      </c>
      <c r="N18" s="161">
        <v>4.965E-2</v>
      </c>
      <c r="O18" s="161">
        <f>ROUND(E18*N18,5)</f>
        <v>0.73978999999999995</v>
      </c>
      <c r="P18" s="161">
        <v>0</v>
      </c>
      <c r="Q18" s="161">
        <f>ROUND(E18*P18,5)</f>
        <v>0</v>
      </c>
      <c r="R18" s="161"/>
      <c r="S18" s="161"/>
      <c r="T18" s="162">
        <v>0.94</v>
      </c>
      <c r="U18" s="161">
        <f>ROUND(E18*T18,2)</f>
        <v>14.01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130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>
        <v>10</v>
      </c>
      <c r="B19" s="158" t="s">
        <v>149</v>
      </c>
      <c r="C19" s="191" t="s">
        <v>150</v>
      </c>
      <c r="D19" s="160" t="s">
        <v>144</v>
      </c>
      <c r="E19" s="166">
        <v>14.9</v>
      </c>
      <c r="F19" s="168">
        <f>H19+J19</f>
        <v>0</v>
      </c>
      <c r="G19" s="169">
        <f>ROUND(E19*F19,2)</f>
        <v>0</v>
      </c>
      <c r="H19" s="169"/>
      <c r="I19" s="169">
        <f>ROUND(E19*H19,2)</f>
        <v>0</v>
      </c>
      <c r="J19" s="169"/>
      <c r="K19" s="169">
        <f>ROUND(E19*J19,2)</f>
        <v>0</v>
      </c>
      <c r="L19" s="169">
        <v>15</v>
      </c>
      <c r="M19" s="169">
        <f>G19*(1+L19/100)</f>
        <v>0</v>
      </c>
      <c r="N19" s="161">
        <v>0</v>
      </c>
      <c r="O19" s="161">
        <f>ROUND(E19*N19,5)</f>
        <v>0</v>
      </c>
      <c r="P19" s="161">
        <v>0</v>
      </c>
      <c r="Q19" s="161">
        <f>ROUND(E19*P19,5)</f>
        <v>0</v>
      </c>
      <c r="R19" s="161"/>
      <c r="S19" s="161"/>
      <c r="T19" s="162">
        <v>0.28999999999999998</v>
      </c>
      <c r="U19" s="161">
        <f>ROUND(E19*T19,2)</f>
        <v>4.32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130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2">
        <v>11</v>
      </c>
      <c r="B20" s="158" t="s">
        <v>151</v>
      </c>
      <c r="C20" s="191" t="s">
        <v>152</v>
      </c>
      <c r="D20" s="160" t="s">
        <v>153</v>
      </c>
      <c r="E20" s="166">
        <v>6.4000000000000001E-2</v>
      </c>
      <c r="F20" s="168">
        <f>H20+J20</f>
        <v>0</v>
      </c>
      <c r="G20" s="169">
        <f>ROUND(E20*F20,2)</f>
        <v>0</v>
      </c>
      <c r="H20" s="169"/>
      <c r="I20" s="169">
        <f>ROUND(E20*H20,2)</f>
        <v>0</v>
      </c>
      <c r="J20" s="169"/>
      <c r="K20" s="169">
        <f>ROUND(E20*J20,2)</f>
        <v>0</v>
      </c>
      <c r="L20" s="169">
        <v>15</v>
      </c>
      <c r="M20" s="169">
        <f>G20*(1+L20/100)</f>
        <v>0</v>
      </c>
      <c r="N20" s="161">
        <v>1.0166500000000001</v>
      </c>
      <c r="O20" s="161">
        <f>ROUND(E20*N20,5)</f>
        <v>6.5070000000000003E-2</v>
      </c>
      <c r="P20" s="161">
        <v>0</v>
      </c>
      <c r="Q20" s="161">
        <f>ROUND(E20*P20,5)</f>
        <v>0</v>
      </c>
      <c r="R20" s="161"/>
      <c r="S20" s="161"/>
      <c r="T20" s="162">
        <v>27.672999999999998</v>
      </c>
      <c r="U20" s="161">
        <f>ROUND(E20*T20,2)</f>
        <v>1.77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130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53" t="s">
        <v>125</v>
      </c>
      <c r="B21" s="159" t="s">
        <v>56</v>
      </c>
      <c r="C21" s="192" t="s">
        <v>57</v>
      </c>
      <c r="D21" s="163"/>
      <c r="E21" s="167"/>
      <c r="F21" s="170"/>
      <c r="G21" s="170">
        <f>SUMIF(AE22:AE27,"&lt;&gt;NOR",G22:G27)</f>
        <v>0</v>
      </c>
      <c r="H21" s="170"/>
      <c r="I21" s="170">
        <f>SUM(I22:I27)</f>
        <v>0</v>
      </c>
      <c r="J21" s="170"/>
      <c r="K21" s="170">
        <f>SUM(K22:K27)</f>
        <v>0</v>
      </c>
      <c r="L21" s="170"/>
      <c r="M21" s="170">
        <f>SUM(M22:M27)</f>
        <v>0</v>
      </c>
      <c r="N21" s="164"/>
      <c r="O21" s="164">
        <f>SUM(O22:O27)</f>
        <v>1.3222900000000002</v>
      </c>
      <c r="P21" s="164"/>
      <c r="Q21" s="164">
        <f>SUM(Q22:Q27)</f>
        <v>0</v>
      </c>
      <c r="R21" s="164"/>
      <c r="S21" s="164"/>
      <c r="T21" s="165"/>
      <c r="U21" s="164">
        <f>SUM(U22:U27)</f>
        <v>41.83</v>
      </c>
      <c r="AE21" t="s">
        <v>126</v>
      </c>
    </row>
    <row r="22" spans="1:60" outlineLevel="1" x14ac:dyDescent="0.2">
      <c r="A22" s="152">
        <v>12</v>
      </c>
      <c r="B22" s="158" t="s">
        <v>154</v>
      </c>
      <c r="C22" s="191" t="s">
        <v>155</v>
      </c>
      <c r="D22" s="160" t="s">
        <v>133</v>
      </c>
      <c r="E22" s="166">
        <v>22.855</v>
      </c>
      <c r="F22" s="168">
        <f t="shared" ref="F22:F27" si="8">H22+J22</f>
        <v>0</v>
      </c>
      <c r="G22" s="169">
        <f t="shared" ref="G22:G27" si="9">ROUND(E22*F22,2)</f>
        <v>0</v>
      </c>
      <c r="H22" s="169"/>
      <c r="I22" s="169">
        <f t="shared" ref="I22:I27" si="10">ROUND(E22*H22,2)</f>
        <v>0</v>
      </c>
      <c r="J22" s="169"/>
      <c r="K22" s="169">
        <f t="shared" ref="K22:K27" si="11">ROUND(E22*J22,2)</f>
        <v>0</v>
      </c>
      <c r="L22" s="169">
        <v>15</v>
      </c>
      <c r="M22" s="169">
        <f t="shared" ref="M22:M27" si="12">G22*(1+L22/100)</f>
        <v>0</v>
      </c>
      <c r="N22" s="161">
        <v>5.2500000000000003E-3</v>
      </c>
      <c r="O22" s="161">
        <f t="shared" ref="O22:O27" si="13">ROUND(E22*N22,5)</f>
        <v>0.11999</v>
      </c>
      <c r="P22" s="161">
        <v>0</v>
      </c>
      <c r="Q22" s="161">
        <f t="shared" ref="Q22:Q27" si="14">ROUND(E22*P22,5)</f>
        <v>0</v>
      </c>
      <c r="R22" s="161"/>
      <c r="S22" s="161"/>
      <c r="T22" s="162">
        <v>9.6000000000000002E-2</v>
      </c>
      <c r="U22" s="161">
        <f t="shared" ref="U22:U27" si="15">ROUND(E22*T22,2)</f>
        <v>2.19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130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 x14ac:dyDescent="0.2">
      <c r="A23" s="152">
        <v>13</v>
      </c>
      <c r="B23" s="158" t="s">
        <v>156</v>
      </c>
      <c r="C23" s="191" t="s">
        <v>157</v>
      </c>
      <c r="D23" s="160" t="s">
        <v>133</v>
      </c>
      <c r="E23" s="166">
        <v>22.855</v>
      </c>
      <c r="F23" s="168">
        <f t="shared" si="8"/>
        <v>0</v>
      </c>
      <c r="G23" s="169">
        <f t="shared" si="9"/>
        <v>0</v>
      </c>
      <c r="H23" s="169"/>
      <c r="I23" s="169">
        <f t="shared" si="10"/>
        <v>0</v>
      </c>
      <c r="J23" s="169"/>
      <c r="K23" s="169">
        <f t="shared" si="11"/>
        <v>0</v>
      </c>
      <c r="L23" s="169">
        <v>15</v>
      </c>
      <c r="M23" s="169">
        <f t="shared" si="12"/>
        <v>0</v>
      </c>
      <c r="N23" s="161">
        <v>3.6150000000000002E-2</v>
      </c>
      <c r="O23" s="161">
        <f t="shared" si="13"/>
        <v>0.82621</v>
      </c>
      <c r="P23" s="161">
        <v>0</v>
      </c>
      <c r="Q23" s="161">
        <f t="shared" si="14"/>
        <v>0</v>
      </c>
      <c r="R23" s="161"/>
      <c r="S23" s="161"/>
      <c r="T23" s="162">
        <v>0.41402</v>
      </c>
      <c r="U23" s="161">
        <f t="shared" si="15"/>
        <v>9.4600000000000009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130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52">
        <v>14</v>
      </c>
      <c r="B24" s="158" t="s">
        <v>158</v>
      </c>
      <c r="C24" s="191" t="s">
        <v>159</v>
      </c>
      <c r="D24" s="160" t="s">
        <v>133</v>
      </c>
      <c r="E24" s="166">
        <v>22.855</v>
      </c>
      <c r="F24" s="168">
        <f t="shared" si="8"/>
        <v>0</v>
      </c>
      <c r="G24" s="169">
        <f t="shared" si="9"/>
        <v>0</v>
      </c>
      <c r="H24" s="169"/>
      <c r="I24" s="169">
        <f t="shared" si="10"/>
        <v>0</v>
      </c>
      <c r="J24" s="169"/>
      <c r="K24" s="169">
        <f t="shared" si="11"/>
        <v>0</v>
      </c>
      <c r="L24" s="169">
        <v>15</v>
      </c>
      <c r="M24" s="169">
        <f t="shared" si="12"/>
        <v>0</v>
      </c>
      <c r="N24" s="161">
        <v>4.9100000000000003E-3</v>
      </c>
      <c r="O24" s="161">
        <f t="shared" si="13"/>
        <v>0.11222</v>
      </c>
      <c r="P24" s="161">
        <v>0</v>
      </c>
      <c r="Q24" s="161">
        <f t="shared" si="14"/>
        <v>0</v>
      </c>
      <c r="R24" s="161"/>
      <c r="S24" s="161"/>
      <c r="T24" s="162">
        <v>0.36199999999999999</v>
      </c>
      <c r="U24" s="161">
        <f t="shared" si="15"/>
        <v>8.27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130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2.5" outlineLevel="1" x14ac:dyDescent="0.2">
      <c r="A25" s="152">
        <v>15</v>
      </c>
      <c r="B25" s="158" t="s">
        <v>160</v>
      </c>
      <c r="C25" s="191" t="s">
        <v>161</v>
      </c>
      <c r="D25" s="160" t="s">
        <v>133</v>
      </c>
      <c r="E25" s="166">
        <v>22.855</v>
      </c>
      <c r="F25" s="168">
        <f t="shared" si="8"/>
        <v>0</v>
      </c>
      <c r="G25" s="169">
        <f t="shared" si="9"/>
        <v>0</v>
      </c>
      <c r="H25" s="169"/>
      <c r="I25" s="169">
        <f t="shared" si="10"/>
        <v>0</v>
      </c>
      <c r="J25" s="169"/>
      <c r="K25" s="169">
        <f t="shared" si="11"/>
        <v>0</v>
      </c>
      <c r="L25" s="169">
        <v>15</v>
      </c>
      <c r="M25" s="169">
        <f t="shared" si="12"/>
        <v>0</v>
      </c>
      <c r="N25" s="161">
        <v>4.5199999999999997E-3</v>
      </c>
      <c r="O25" s="161">
        <f t="shared" si="13"/>
        <v>0.1033</v>
      </c>
      <c r="P25" s="161">
        <v>0</v>
      </c>
      <c r="Q25" s="161">
        <f t="shared" si="14"/>
        <v>0</v>
      </c>
      <c r="R25" s="161"/>
      <c r="S25" s="161"/>
      <c r="T25" s="162">
        <v>0.28499999999999998</v>
      </c>
      <c r="U25" s="161">
        <f t="shared" si="15"/>
        <v>6.51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130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1" x14ac:dyDescent="0.2">
      <c r="A26" s="152">
        <v>16</v>
      </c>
      <c r="B26" s="158" t="s">
        <v>162</v>
      </c>
      <c r="C26" s="191" t="s">
        <v>163</v>
      </c>
      <c r="D26" s="160" t="s">
        <v>133</v>
      </c>
      <c r="E26" s="166">
        <v>18.385000000000002</v>
      </c>
      <c r="F26" s="168">
        <f t="shared" si="8"/>
        <v>0</v>
      </c>
      <c r="G26" s="169">
        <f t="shared" si="9"/>
        <v>0</v>
      </c>
      <c r="H26" s="169"/>
      <c r="I26" s="169">
        <f t="shared" si="10"/>
        <v>0</v>
      </c>
      <c r="J26" s="169"/>
      <c r="K26" s="169">
        <f t="shared" si="11"/>
        <v>0</v>
      </c>
      <c r="L26" s="169">
        <v>15</v>
      </c>
      <c r="M26" s="169">
        <f t="shared" si="12"/>
        <v>0</v>
      </c>
      <c r="N26" s="161">
        <v>8.0000000000000004E-4</v>
      </c>
      <c r="O26" s="161">
        <f t="shared" si="13"/>
        <v>1.4710000000000001E-2</v>
      </c>
      <c r="P26" s="161">
        <v>0</v>
      </c>
      <c r="Q26" s="161">
        <f t="shared" si="14"/>
        <v>0</v>
      </c>
      <c r="R26" s="161"/>
      <c r="S26" s="161"/>
      <c r="T26" s="162">
        <v>0.23</v>
      </c>
      <c r="U26" s="161">
        <f t="shared" si="15"/>
        <v>4.2300000000000004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130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22.5" outlineLevel="1" x14ac:dyDescent="0.2">
      <c r="A27" s="152">
        <v>17</v>
      </c>
      <c r="B27" s="158" t="s">
        <v>164</v>
      </c>
      <c r="C27" s="191" t="s">
        <v>165</v>
      </c>
      <c r="D27" s="160" t="s">
        <v>144</v>
      </c>
      <c r="E27" s="166">
        <v>61.284999999999997</v>
      </c>
      <c r="F27" s="168">
        <f t="shared" si="8"/>
        <v>0</v>
      </c>
      <c r="G27" s="169">
        <f t="shared" si="9"/>
        <v>0</v>
      </c>
      <c r="H27" s="169"/>
      <c r="I27" s="169">
        <f t="shared" si="10"/>
        <v>0</v>
      </c>
      <c r="J27" s="169"/>
      <c r="K27" s="169">
        <f t="shared" si="11"/>
        <v>0</v>
      </c>
      <c r="L27" s="169">
        <v>15</v>
      </c>
      <c r="M27" s="169">
        <f t="shared" si="12"/>
        <v>0</v>
      </c>
      <c r="N27" s="161">
        <v>2.3800000000000002E-3</v>
      </c>
      <c r="O27" s="161">
        <f t="shared" si="13"/>
        <v>0.14585999999999999</v>
      </c>
      <c r="P27" s="161">
        <v>0</v>
      </c>
      <c r="Q27" s="161">
        <f t="shared" si="14"/>
        <v>0</v>
      </c>
      <c r="R27" s="161"/>
      <c r="S27" s="161"/>
      <c r="T27" s="162">
        <v>0.18232999999999999</v>
      </c>
      <c r="U27" s="161">
        <f t="shared" si="15"/>
        <v>11.17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130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x14ac:dyDescent="0.2">
      <c r="A28" s="153" t="s">
        <v>125</v>
      </c>
      <c r="B28" s="159" t="s">
        <v>58</v>
      </c>
      <c r="C28" s="192" t="s">
        <v>59</v>
      </c>
      <c r="D28" s="163"/>
      <c r="E28" s="167"/>
      <c r="F28" s="170"/>
      <c r="G28" s="170">
        <f>SUMIF(AE29:AE31,"&lt;&gt;NOR",G29:G31)</f>
        <v>0</v>
      </c>
      <c r="H28" s="170"/>
      <c r="I28" s="170">
        <f>SUM(I29:I31)</f>
        <v>0</v>
      </c>
      <c r="J28" s="170"/>
      <c r="K28" s="170">
        <f>SUM(K29:K31)</f>
        <v>0</v>
      </c>
      <c r="L28" s="170"/>
      <c r="M28" s="170">
        <f>SUM(M29:M31)</f>
        <v>0</v>
      </c>
      <c r="N28" s="164"/>
      <c r="O28" s="164">
        <f>SUM(O29:O31)</f>
        <v>0</v>
      </c>
      <c r="P28" s="164"/>
      <c r="Q28" s="164">
        <f>SUM(Q29:Q31)</f>
        <v>0</v>
      </c>
      <c r="R28" s="164"/>
      <c r="S28" s="164"/>
      <c r="T28" s="165"/>
      <c r="U28" s="164">
        <f>SUM(U29:U31)</f>
        <v>68</v>
      </c>
      <c r="AE28" t="s">
        <v>126</v>
      </c>
    </row>
    <row r="29" spans="1:60" ht="22.5" outlineLevel="1" x14ac:dyDescent="0.2">
      <c r="A29" s="152">
        <v>18</v>
      </c>
      <c r="B29" s="158" t="s">
        <v>166</v>
      </c>
      <c r="C29" s="191" t="s">
        <v>167</v>
      </c>
      <c r="D29" s="160" t="s">
        <v>168</v>
      </c>
      <c r="E29" s="166">
        <v>17</v>
      </c>
      <c r="F29" s="168">
        <f>H29+J29</f>
        <v>0</v>
      </c>
      <c r="G29" s="169">
        <f>ROUND(E29*F29,2)</f>
        <v>0</v>
      </c>
      <c r="H29" s="169"/>
      <c r="I29" s="169">
        <f>ROUND(E29*H29,2)</f>
        <v>0</v>
      </c>
      <c r="J29" s="169"/>
      <c r="K29" s="169">
        <f>ROUND(E29*J29,2)</f>
        <v>0</v>
      </c>
      <c r="L29" s="169">
        <v>15</v>
      </c>
      <c r="M29" s="169">
        <f>G29*(1+L29/100)</f>
        <v>0</v>
      </c>
      <c r="N29" s="161">
        <v>0</v>
      </c>
      <c r="O29" s="161">
        <f>ROUND(E29*N29,5)</f>
        <v>0</v>
      </c>
      <c r="P29" s="161">
        <v>0</v>
      </c>
      <c r="Q29" s="161">
        <f>ROUND(E29*P29,5)</f>
        <v>0</v>
      </c>
      <c r="R29" s="161"/>
      <c r="S29" s="161"/>
      <c r="T29" s="162">
        <v>1</v>
      </c>
      <c r="U29" s="161">
        <f>ROUND(E29*T29,2)</f>
        <v>17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130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1" x14ac:dyDescent="0.2">
      <c r="A30" s="152">
        <v>19</v>
      </c>
      <c r="B30" s="158" t="s">
        <v>166</v>
      </c>
      <c r="C30" s="191" t="s">
        <v>169</v>
      </c>
      <c r="D30" s="160" t="s">
        <v>168</v>
      </c>
      <c r="E30" s="166">
        <v>17</v>
      </c>
      <c r="F30" s="168">
        <f>H30+J30</f>
        <v>0</v>
      </c>
      <c r="G30" s="169">
        <f>ROUND(E30*F30,2)</f>
        <v>0</v>
      </c>
      <c r="H30" s="169"/>
      <c r="I30" s="169">
        <f>ROUND(E30*H30,2)</f>
        <v>0</v>
      </c>
      <c r="J30" s="169"/>
      <c r="K30" s="169">
        <f>ROUND(E30*J30,2)</f>
        <v>0</v>
      </c>
      <c r="L30" s="169">
        <v>15</v>
      </c>
      <c r="M30" s="169">
        <f>G30*(1+L30/100)</f>
        <v>0</v>
      </c>
      <c r="N30" s="161">
        <v>0</v>
      </c>
      <c r="O30" s="161">
        <f>ROUND(E30*N30,5)</f>
        <v>0</v>
      </c>
      <c r="P30" s="161">
        <v>0</v>
      </c>
      <c r="Q30" s="161">
        <f>ROUND(E30*P30,5)</f>
        <v>0</v>
      </c>
      <c r="R30" s="161"/>
      <c r="S30" s="161"/>
      <c r="T30" s="162">
        <v>1</v>
      </c>
      <c r="U30" s="161">
        <f>ROUND(E30*T30,2)</f>
        <v>17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130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ht="22.5" outlineLevel="1" x14ac:dyDescent="0.2">
      <c r="A31" s="152">
        <v>20</v>
      </c>
      <c r="B31" s="158" t="s">
        <v>170</v>
      </c>
      <c r="C31" s="191" t="s">
        <v>171</v>
      </c>
      <c r="D31" s="160" t="s">
        <v>168</v>
      </c>
      <c r="E31" s="166">
        <v>34</v>
      </c>
      <c r="F31" s="168">
        <f>H31+J31</f>
        <v>0</v>
      </c>
      <c r="G31" s="169">
        <f>ROUND(E31*F31,2)</f>
        <v>0</v>
      </c>
      <c r="H31" s="169"/>
      <c r="I31" s="169">
        <f>ROUND(E31*H31,2)</f>
        <v>0</v>
      </c>
      <c r="J31" s="169"/>
      <c r="K31" s="169">
        <f>ROUND(E31*J31,2)</f>
        <v>0</v>
      </c>
      <c r="L31" s="169">
        <v>15</v>
      </c>
      <c r="M31" s="169">
        <f>G31*(1+L31/100)</f>
        <v>0</v>
      </c>
      <c r="N31" s="161">
        <v>0</v>
      </c>
      <c r="O31" s="161">
        <f>ROUND(E31*N31,5)</f>
        <v>0</v>
      </c>
      <c r="P31" s="161">
        <v>0</v>
      </c>
      <c r="Q31" s="161">
        <f>ROUND(E31*P31,5)</f>
        <v>0</v>
      </c>
      <c r="R31" s="161"/>
      <c r="S31" s="161"/>
      <c r="T31" s="162">
        <v>1</v>
      </c>
      <c r="U31" s="161">
        <f>ROUND(E31*T31,2)</f>
        <v>34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130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x14ac:dyDescent="0.2">
      <c r="A32" s="153" t="s">
        <v>125</v>
      </c>
      <c r="B32" s="159" t="s">
        <v>60</v>
      </c>
      <c r="C32" s="192" t="s">
        <v>61</v>
      </c>
      <c r="D32" s="163"/>
      <c r="E32" s="167"/>
      <c r="F32" s="170"/>
      <c r="G32" s="170">
        <f>SUMIF(AE33:AE41,"&lt;&gt;NOR",G33:G41)</f>
        <v>0</v>
      </c>
      <c r="H32" s="170"/>
      <c r="I32" s="170">
        <f>SUM(I33:I41)</f>
        <v>0</v>
      </c>
      <c r="J32" s="170"/>
      <c r="K32" s="170">
        <f>SUM(K33:K41)</f>
        <v>0</v>
      </c>
      <c r="L32" s="170"/>
      <c r="M32" s="170">
        <f>SUM(M33:M41)</f>
        <v>0</v>
      </c>
      <c r="N32" s="164"/>
      <c r="O32" s="164">
        <f>SUM(O33:O41)</f>
        <v>3.0123899999999999</v>
      </c>
      <c r="P32" s="164"/>
      <c r="Q32" s="164">
        <f>SUM(Q33:Q41)</f>
        <v>0</v>
      </c>
      <c r="R32" s="164"/>
      <c r="S32" s="164"/>
      <c r="T32" s="165"/>
      <c r="U32" s="164">
        <f>SUM(U33:U41)</f>
        <v>60.92</v>
      </c>
      <c r="AE32" t="s">
        <v>126</v>
      </c>
    </row>
    <row r="33" spans="1:60" ht="22.5" outlineLevel="1" x14ac:dyDescent="0.2">
      <c r="A33" s="152">
        <v>21</v>
      </c>
      <c r="B33" s="158" t="s">
        <v>172</v>
      </c>
      <c r="C33" s="191" t="s">
        <v>173</v>
      </c>
      <c r="D33" s="160" t="s">
        <v>133</v>
      </c>
      <c r="E33" s="166">
        <v>81.492999999999995</v>
      </c>
      <c r="F33" s="168">
        <f t="shared" ref="F33:F41" si="16">H33+J33</f>
        <v>0</v>
      </c>
      <c r="G33" s="169">
        <f t="shared" ref="G33:G41" si="17">ROUND(E33*F33,2)</f>
        <v>0</v>
      </c>
      <c r="H33" s="169"/>
      <c r="I33" s="169">
        <f t="shared" ref="I33:I41" si="18">ROUND(E33*H33,2)</f>
        <v>0</v>
      </c>
      <c r="J33" s="169"/>
      <c r="K33" s="169">
        <f t="shared" ref="K33:K41" si="19">ROUND(E33*J33,2)</f>
        <v>0</v>
      </c>
      <c r="L33" s="169">
        <v>15</v>
      </c>
      <c r="M33" s="169">
        <f t="shared" ref="M33:M41" si="20">G33*(1+L33/100)</f>
        <v>0</v>
      </c>
      <c r="N33" s="161">
        <v>1.58E-3</v>
      </c>
      <c r="O33" s="161">
        <f t="shared" ref="O33:O41" si="21">ROUND(E33*N33,5)</f>
        <v>0.12876000000000001</v>
      </c>
      <c r="P33" s="161">
        <v>0</v>
      </c>
      <c r="Q33" s="161">
        <f t="shared" ref="Q33:Q41" si="22">ROUND(E33*P33,5)</f>
        <v>0</v>
      </c>
      <c r="R33" s="161"/>
      <c r="S33" s="161"/>
      <c r="T33" s="162">
        <v>0.214</v>
      </c>
      <c r="U33" s="161">
        <f t="shared" ref="U33:U41" si="23">ROUND(E33*T33,2)</f>
        <v>17.440000000000001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130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2.5" outlineLevel="1" x14ac:dyDescent="0.2">
      <c r="A34" s="152">
        <v>22</v>
      </c>
      <c r="B34" s="158" t="s">
        <v>174</v>
      </c>
      <c r="C34" s="191" t="s">
        <v>175</v>
      </c>
      <c r="D34" s="160" t="s">
        <v>133</v>
      </c>
      <c r="E34" s="166">
        <v>97.37</v>
      </c>
      <c r="F34" s="168">
        <f t="shared" si="16"/>
        <v>0</v>
      </c>
      <c r="G34" s="169">
        <f t="shared" si="17"/>
        <v>0</v>
      </c>
      <c r="H34" s="169"/>
      <c r="I34" s="169">
        <f t="shared" si="18"/>
        <v>0</v>
      </c>
      <c r="J34" s="169"/>
      <c r="K34" s="169">
        <f t="shared" si="19"/>
        <v>0</v>
      </c>
      <c r="L34" s="169">
        <v>15</v>
      </c>
      <c r="M34" s="169">
        <f t="shared" si="20"/>
        <v>0</v>
      </c>
      <c r="N34" s="161">
        <v>1.8380000000000001E-2</v>
      </c>
      <c r="O34" s="161">
        <f t="shared" si="21"/>
        <v>1.78966</v>
      </c>
      <c r="P34" s="161">
        <v>0</v>
      </c>
      <c r="Q34" s="161">
        <f t="shared" si="22"/>
        <v>0</v>
      </c>
      <c r="R34" s="161"/>
      <c r="S34" s="161"/>
      <c r="T34" s="162">
        <v>0.13</v>
      </c>
      <c r="U34" s="161">
        <f t="shared" si="23"/>
        <v>12.66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130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>
        <v>23</v>
      </c>
      <c r="B35" s="158" t="s">
        <v>176</v>
      </c>
      <c r="C35" s="191" t="s">
        <v>177</v>
      </c>
      <c r="D35" s="160" t="s">
        <v>133</v>
      </c>
      <c r="E35" s="166">
        <v>97.37</v>
      </c>
      <c r="F35" s="168">
        <f t="shared" si="16"/>
        <v>0</v>
      </c>
      <c r="G35" s="169">
        <f t="shared" si="17"/>
        <v>0</v>
      </c>
      <c r="H35" s="169"/>
      <c r="I35" s="169">
        <f t="shared" si="18"/>
        <v>0</v>
      </c>
      <c r="J35" s="169"/>
      <c r="K35" s="169">
        <f t="shared" si="19"/>
        <v>0</v>
      </c>
      <c r="L35" s="169">
        <v>15</v>
      </c>
      <c r="M35" s="169">
        <f t="shared" si="20"/>
        <v>0</v>
      </c>
      <c r="N35" s="161">
        <v>8.4999999999999995E-4</v>
      </c>
      <c r="O35" s="161">
        <f t="shared" si="21"/>
        <v>8.276E-2</v>
      </c>
      <c r="P35" s="161">
        <v>0</v>
      </c>
      <c r="Q35" s="161">
        <f t="shared" si="22"/>
        <v>0</v>
      </c>
      <c r="R35" s="161"/>
      <c r="S35" s="161"/>
      <c r="T35" s="162">
        <v>6.0000000000000001E-3</v>
      </c>
      <c r="U35" s="161">
        <f t="shared" si="23"/>
        <v>0.57999999999999996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130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>
        <v>24</v>
      </c>
      <c r="B36" s="158" t="s">
        <v>178</v>
      </c>
      <c r="C36" s="191" t="s">
        <v>179</v>
      </c>
      <c r="D36" s="160" t="s">
        <v>133</v>
      </c>
      <c r="E36" s="166">
        <v>97.37</v>
      </c>
      <c r="F36" s="168">
        <f t="shared" si="16"/>
        <v>0</v>
      </c>
      <c r="G36" s="169">
        <f t="shared" si="17"/>
        <v>0</v>
      </c>
      <c r="H36" s="169"/>
      <c r="I36" s="169">
        <f t="shared" si="18"/>
        <v>0</v>
      </c>
      <c r="J36" s="169"/>
      <c r="K36" s="169">
        <f t="shared" si="19"/>
        <v>0</v>
      </c>
      <c r="L36" s="169">
        <v>15</v>
      </c>
      <c r="M36" s="169">
        <f t="shared" si="20"/>
        <v>0</v>
      </c>
      <c r="N36" s="161">
        <v>0</v>
      </c>
      <c r="O36" s="161">
        <f t="shared" si="21"/>
        <v>0</v>
      </c>
      <c r="P36" s="161">
        <v>0</v>
      </c>
      <c r="Q36" s="161">
        <f t="shared" si="22"/>
        <v>0</v>
      </c>
      <c r="R36" s="161"/>
      <c r="S36" s="161"/>
      <c r="T36" s="162">
        <v>0.10199999999999999</v>
      </c>
      <c r="U36" s="161">
        <f t="shared" si="23"/>
        <v>9.93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130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52">
        <v>25</v>
      </c>
      <c r="B37" s="158" t="s">
        <v>180</v>
      </c>
      <c r="C37" s="191" t="s">
        <v>181</v>
      </c>
      <c r="D37" s="160" t="s">
        <v>129</v>
      </c>
      <c r="E37" s="166">
        <v>137.58000000000001</v>
      </c>
      <c r="F37" s="168">
        <f t="shared" si="16"/>
        <v>0</v>
      </c>
      <c r="G37" s="169">
        <f t="shared" si="17"/>
        <v>0</v>
      </c>
      <c r="H37" s="169"/>
      <c r="I37" s="169">
        <f t="shared" si="18"/>
        <v>0</v>
      </c>
      <c r="J37" s="169"/>
      <c r="K37" s="169">
        <f t="shared" si="19"/>
        <v>0</v>
      </c>
      <c r="L37" s="169">
        <v>15</v>
      </c>
      <c r="M37" s="169">
        <f t="shared" si="20"/>
        <v>0</v>
      </c>
      <c r="N37" s="161">
        <v>7.3499999999999998E-3</v>
      </c>
      <c r="O37" s="161">
        <f t="shared" si="21"/>
        <v>1.0112099999999999</v>
      </c>
      <c r="P37" s="161">
        <v>0</v>
      </c>
      <c r="Q37" s="161">
        <f t="shared" si="22"/>
        <v>0</v>
      </c>
      <c r="R37" s="161"/>
      <c r="S37" s="161"/>
      <c r="T37" s="162">
        <v>3.3000000000000002E-2</v>
      </c>
      <c r="U37" s="161">
        <f t="shared" si="23"/>
        <v>4.54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130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>
        <v>26</v>
      </c>
      <c r="B38" s="158" t="s">
        <v>182</v>
      </c>
      <c r="C38" s="191" t="s">
        <v>183</v>
      </c>
      <c r="D38" s="160" t="s">
        <v>129</v>
      </c>
      <c r="E38" s="166">
        <v>137.58000000000001</v>
      </c>
      <c r="F38" s="168">
        <f t="shared" si="16"/>
        <v>0</v>
      </c>
      <c r="G38" s="169">
        <f t="shared" si="17"/>
        <v>0</v>
      </c>
      <c r="H38" s="169"/>
      <c r="I38" s="169">
        <f t="shared" si="18"/>
        <v>0</v>
      </c>
      <c r="J38" s="169"/>
      <c r="K38" s="169">
        <f t="shared" si="19"/>
        <v>0</v>
      </c>
      <c r="L38" s="169">
        <v>15</v>
      </c>
      <c r="M38" s="169">
        <f t="shared" si="20"/>
        <v>0</v>
      </c>
      <c r="N38" s="161">
        <v>0</v>
      </c>
      <c r="O38" s="161">
        <f t="shared" si="21"/>
        <v>0</v>
      </c>
      <c r="P38" s="161">
        <v>0</v>
      </c>
      <c r="Q38" s="161">
        <f t="shared" si="22"/>
        <v>0</v>
      </c>
      <c r="R38" s="161"/>
      <c r="S38" s="161"/>
      <c r="T38" s="162">
        <v>6.0000000000000001E-3</v>
      </c>
      <c r="U38" s="161">
        <f t="shared" si="23"/>
        <v>0.83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130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2.5" outlineLevel="1" x14ac:dyDescent="0.2">
      <c r="A39" s="152">
        <v>27</v>
      </c>
      <c r="B39" s="158" t="s">
        <v>184</v>
      </c>
      <c r="C39" s="191" t="s">
        <v>185</v>
      </c>
      <c r="D39" s="160" t="s">
        <v>129</v>
      </c>
      <c r="E39" s="166">
        <v>4127.3999999999996</v>
      </c>
      <c r="F39" s="168">
        <f t="shared" si="16"/>
        <v>0</v>
      </c>
      <c r="G39" s="169">
        <f t="shared" si="17"/>
        <v>0</v>
      </c>
      <c r="H39" s="169"/>
      <c r="I39" s="169">
        <f t="shared" si="18"/>
        <v>0</v>
      </c>
      <c r="J39" s="169"/>
      <c r="K39" s="169">
        <f t="shared" si="19"/>
        <v>0</v>
      </c>
      <c r="L39" s="169">
        <v>15</v>
      </c>
      <c r="M39" s="169">
        <f t="shared" si="20"/>
        <v>0</v>
      </c>
      <c r="N39" s="161">
        <v>0</v>
      </c>
      <c r="O39" s="161">
        <f t="shared" si="21"/>
        <v>0</v>
      </c>
      <c r="P39" s="161">
        <v>0</v>
      </c>
      <c r="Q39" s="161">
        <f t="shared" si="22"/>
        <v>0</v>
      </c>
      <c r="R39" s="161"/>
      <c r="S39" s="161"/>
      <c r="T39" s="162">
        <v>1.9499999999999999E-3</v>
      </c>
      <c r="U39" s="161">
        <f t="shared" si="23"/>
        <v>8.0500000000000007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130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>
        <v>28</v>
      </c>
      <c r="B40" s="158" t="s">
        <v>186</v>
      </c>
      <c r="C40" s="191" t="s">
        <v>187</v>
      </c>
      <c r="D40" s="160" t="s">
        <v>129</v>
      </c>
      <c r="E40" s="166">
        <v>137.58000000000001</v>
      </c>
      <c r="F40" s="168">
        <f t="shared" si="16"/>
        <v>0</v>
      </c>
      <c r="G40" s="169">
        <f t="shared" si="17"/>
        <v>0</v>
      </c>
      <c r="H40" s="169"/>
      <c r="I40" s="169">
        <f t="shared" si="18"/>
        <v>0</v>
      </c>
      <c r="J40" s="169"/>
      <c r="K40" s="169">
        <f t="shared" si="19"/>
        <v>0</v>
      </c>
      <c r="L40" s="169">
        <v>15</v>
      </c>
      <c r="M40" s="169">
        <f t="shared" si="20"/>
        <v>0</v>
      </c>
      <c r="N40" s="161">
        <v>0</v>
      </c>
      <c r="O40" s="161">
        <f t="shared" si="21"/>
        <v>0</v>
      </c>
      <c r="P40" s="161">
        <v>0</v>
      </c>
      <c r="Q40" s="161">
        <f t="shared" si="22"/>
        <v>0</v>
      </c>
      <c r="R40" s="161"/>
      <c r="S40" s="161"/>
      <c r="T40" s="162">
        <v>2.1000000000000001E-2</v>
      </c>
      <c r="U40" s="161">
        <f t="shared" si="23"/>
        <v>2.89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130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2.5" outlineLevel="1" x14ac:dyDescent="0.2">
      <c r="A41" s="152">
        <v>29</v>
      </c>
      <c r="B41" s="158" t="s">
        <v>188</v>
      </c>
      <c r="C41" s="191" t="s">
        <v>189</v>
      </c>
      <c r="D41" s="160" t="s">
        <v>168</v>
      </c>
      <c r="E41" s="166">
        <v>2</v>
      </c>
      <c r="F41" s="168">
        <f t="shared" si="16"/>
        <v>0</v>
      </c>
      <c r="G41" s="169">
        <f t="shared" si="17"/>
        <v>0</v>
      </c>
      <c r="H41" s="169"/>
      <c r="I41" s="169">
        <f t="shared" si="18"/>
        <v>0</v>
      </c>
      <c r="J41" s="169"/>
      <c r="K41" s="169">
        <f t="shared" si="19"/>
        <v>0</v>
      </c>
      <c r="L41" s="169">
        <v>15</v>
      </c>
      <c r="M41" s="169">
        <f t="shared" si="20"/>
        <v>0</v>
      </c>
      <c r="N41" s="161">
        <v>0</v>
      </c>
      <c r="O41" s="161">
        <f t="shared" si="21"/>
        <v>0</v>
      </c>
      <c r="P41" s="161">
        <v>0</v>
      </c>
      <c r="Q41" s="161">
        <f t="shared" si="22"/>
        <v>0</v>
      </c>
      <c r="R41" s="161"/>
      <c r="S41" s="161"/>
      <c r="T41" s="162">
        <v>2</v>
      </c>
      <c r="U41" s="161">
        <f t="shared" si="23"/>
        <v>4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130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x14ac:dyDescent="0.2">
      <c r="A42" s="153" t="s">
        <v>125</v>
      </c>
      <c r="B42" s="159" t="s">
        <v>62</v>
      </c>
      <c r="C42" s="192" t="s">
        <v>63</v>
      </c>
      <c r="D42" s="163"/>
      <c r="E42" s="167"/>
      <c r="F42" s="170"/>
      <c r="G42" s="170">
        <f>SUMIF(AE43:AE47,"&lt;&gt;NOR",G43:G47)</f>
        <v>0</v>
      </c>
      <c r="H42" s="170"/>
      <c r="I42" s="170">
        <f>SUM(I43:I47)</f>
        <v>0</v>
      </c>
      <c r="J42" s="170"/>
      <c r="K42" s="170">
        <f>SUM(K43:K47)</f>
        <v>0</v>
      </c>
      <c r="L42" s="170"/>
      <c r="M42" s="170">
        <f>SUM(M43:M47)</f>
        <v>0</v>
      </c>
      <c r="N42" s="164"/>
      <c r="O42" s="164">
        <f>SUM(O43:O47)</f>
        <v>3.78E-2</v>
      </c>
      <c r="P42" s="164"/>
      <c r="Q42" s="164">
        <f>SUM(Q43:Q47)</f>
        <v>2.4472499999999999</v>
      </c>
      <c r="R42" s="164"/>
      <c r="S42" s="164"/>
      <c r="T42" s="165"/>
      <c r="U42" s="164">
        <f>SUM(U43:U47)</f>
        <v>156.76</v>
      </c>
      <c r="AE42" t="s">
        <v>126</v>
      </c>
    </row>
    <row r="43" spans="1:60" ht="22.5" outlineLevel="1" x14ac:dyDescent="0.2">
      <c r="A43" s="152">
        <v>30</v>
      </c>
      <c r="B43" s="158" t="s">
        <v>190</v>
      </c>
      <c r="C43" s="191" t="s">
        <v>191</v>
      </c>
      <c r="D43" s="160" t="s">
        <v>133</v>
      </c>
      <c r="E43" s="166">
        <v>244.72499999999999</v>
      </c>
      <c r="F43" s="168">
        <f>H43+J43</f>
        <v>0</v>
      </c>
      <c r="G43" s="169">
        <f>ROUND(E43*F43,2)</f>
        <v>0</v>
      </c>
      <c r="H43" s="169"/>
      <c r="I43" s="169">
        <f>ROUND(E43*H43,2)</f>
        <v>0</v>
      </c>
      <c r="J43" s="169"/>
      <c r="K43" s="169">
        <f>ROUND(E43*J43,2)</f>
        <v>0</v>
      </c>
      <c r="L43" s="169">
        <v>15</v>
      </c>
      <c r="M43" s="169">
        <f>G43*(1+L43/100)</f>
        <v>0</v>
      </c>
      <c r="N43" s="161">
        <v>0</v>
      </c>
      <c r="O43" s="161">
        <f>ROUND(E43*N43,5)</f>
        <v>0</v>
      </c>
      <c r="P43" s="161">
        <v>0.01</v>
      </c>
      <c r="Q43" s="161">
        <f>ROUND(E43*P43,5)</f>
        <v>2.4472499999999999</v>
      </c>
      <c r="R43" s="161"/>
      <c r="S43" s="161"/>
      <c r="T43" s="162">
        <v>0.35</v>
      </c>
      <c r="U43" s="161">
        <f>ROUND(E43*T43,2)</f>
        <v>85.65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130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22.5" outlineLevel="1" x14ac:dyDescent="0.2">
      <c r="A44" s="152">
        <v>31</v>
      </c>
      <c r="B44" s="158" t="s">
        <v>192</v>
      </c>
      <c r="C44" s="191" t="s">
        <v>193</v>
      </c>
      <c r="D44" s="160" t="s">
        <v>133</v>
      </c>
      <c r="E44" s="166">
        <v>244.72499999999999</v>
      </c>
      <c r="F44" s="168">
        <f>H44+J44</f>
        <v>0</v>
      </c>
      <c r="G44" s="169">
        <f>ROUND(E44*F44,2)</f>
        <v>0</v>
      </c>
      <c r="H44" s="169"/>
      <c r="I44" s="169">
        <f>ROUND(E44*H44,2)</f>
        <v>0</v>
      </c>
      <c r="J44" s="169"/>
      <c r="K44" s="169">
        <f>ROUND(E44*J44,2)</f>
        <v>0</v>
      </c>
      <c r="L44" s="169">
        <v>15</v>
      </c>
      <c r="M44" s="169">
        <f>G44*(1+L44/100)</f>
        <v>0</v>
      </c>
      <c r="N44" s="161">
        <v>1.3999999999999999E-4</v>
      </c>
      <c r="O44" s="161">
        <f>ROUND(E44*N44,5)</f>
        <v>3.4259999999999999E-2</v>
      </c>
      <c r="P44" s="161">
        <v>0</v>
      </c>
      <c r="Q44" s="161">
        <f>ROUND(E44*P44,5)</f>
        <v>0</v>
      </c>
      <c r="R44" s="161"/>
      <c r="S44" s="161"/>
      <c r="T44" s="162">
        <v>0.08</v>
      </c>
      <c r="U44" s="161">
        <f>ROUND(E44*T44,2)</f>
        <v>19.579999999999998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130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22.5" outlineLevel="1" x14ac:dyDescent="0.2">
      <c r="A45" s="152">
        <v>32</v>
      </c>
      <c r="B45" s="158" t="s">
        <v>194</v>
      </c>
      <c r="C45" s="191" t="s">
        <v>195</v>
      </c>
      <c r="D45" s="160" t="s">
        <v>133</v>
      </c>
      <c r="E45" s="166">
        <v>40.392000000000003</v>
      </c>
      <c r="F45" s="168">
        <f>H45+J45</f>
        <v>0</v>
      </c>
      <c r="G45" s="169">
        <f>ROUND(E45*F45,2)</f>
        <v>0</v>
      </c>
      <c r="H45" s="169"/>
      <c r="I45" s="169">
        <f>ROUND(E45*H45,2)</f>
        <v>0</v>
      </c>
      <c r="J45" s="169"/>
      <c r="K45" s="169">
        <f>ROUND(E45*J45,2)</f>
        <v>0</v>
      </c>
      <c r="L45" s="169">
        <v>15</v>
      </c>
      <c r="M45" s="169">
        <f>G45*(1+L45/100)</f>
        <v>0</v>
      </c>
      <c r="N45" s="161">
        <v>0</v>
      </c>
      <c r="O45" s="161">
        <f>ROUND(E45*N45,5)</f>
        <v>0</v>
      </c>
      <c r="P45" s="161">
        <v>0</v>
      </c>
      <c r="Q45" s="161">
        <f>ROUND(E45*P45,5)</f>
        <v>0</v>
      </c>
      <c r="R45" s="161"/>
      <c r="S45" s="161"/>
      <c r="T45" s="162">
        <v>0.2</v>
      </c>
      <c r="U45" s="161">
        <f>ROUND(E45*T45,2)</f>
        <v>8.08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130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2">
        <v>33</v>
      </c>
      <c r="B46" s="158" t="s">
        <v>196</v>
      </c>
      <c r="C46" s="191" t="s">
        <v>197</v>
      </c>
      <c r="D46" s="160" t="s">
        <v>133</v>
      </c>
      <c r="E46" s="166">
        <v>80.784000000000006</v>
      </c>
      <c r="F46" s="168">
        <f>H46+J46</f>
        <v>0</v>
      </c>
      <c r="G46" s="169">
        <f>ROUND(E46*F46,2)</f>
        <v>0</v>
      </c>
      <c r="H46" s="169"/>
      <c r="I46" s="169">
        <f>ROUND(E46*H46,2)</f>
        <v>0</v>
      </c>
      <c r="J46" s="169"/>
      <c r="K46" s="169">
        <f>ROUND(E46*J46,2)</f>
        <v>0</v>
      </c>
      <c r="L46" s="169">
        <v>15</v>
      </c>
      <c r="M46" s="169">
        <f>G46*(1+L46/100)</f>
        <v>0</v>
      </c>
      <c r="N46" s="161">
        <v>0</v>
      </c>
      <c r="O46" s="161">
        <f>ROUND(E46*N46,5)</f>
        <v>0</v>
      </c>
      <c r="P46" s="161">
        <v>0</v>
      </c>
      <c r="Q46" s="161">
        <f>ROUND(E46*P46,5)</f>
        <v>0</v>
      </c>
      <c r="R46" s="161"/>
      <c r="S46" s="161"/>
      <c r="T46" s="162">
        <v>0.2</v>
      </c>
      <c r="U46" s="161">
        <f>ROUND(E46*T46,2)</f>
        <v>16.16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130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22.5" outlineLevel="1" x14ac:dyDescent="0.2">
      <c r="A47" s="152">
        <v>34</v>
      </c>
      <c r="B47" s="158" t="s">
        <v>198</v>
      </c>
      <c r="C47" s="191" t="s">
        <v>199</v>
      </c>
      <c r="D47" s="160" t="s">
        <v>133</v>
      </c>
      <c r="E47" s="166">
        <v>88.590999999999994</v>
      </c>
      <c r="F47" s="168">
        <f>H47+J47</f>
        <v>0</v>
      </c>
      <c r="G47" s="169">
        <f>ROUND(E47*F47,2)</f>
        <v>0</v>
      </c>
      <c r="H47" s="169"/>
      <c r="I47" s="169">
        <f>ROUND(E47*H47,2)</f>
        <v>0</v>
      </c>
      <c r="J47" s="169"/>
      <c r="K47" s="169">
        <f>ROUND(E47*J47,2)</f>
        <v>0</v>
      </c>
      <c r="L47" s="169">
        <v>15</v>
      </c>
      <c r="M47" s="169">
        <f>G47*(1+L47/100)</f>
        <v>0</v>
      </c>
      <c r="N47" s="161">
        <v>4.0000000000000003E-5</v>
      </c>
      <c r="O47" s="161">
        <f>ROUND(E47*N47,5)</f>
        <v>3.5400000000000002E-3</v>
      </c>
      <c r="P47" s="161">
        <v>0</v>
      </c>
      <c r="Q47" s="161">
        <f>ROUND(E47*P47,5)</f>
        <v>0</v>
      </c>
      <c r="R47" s="161"/>
      <c r="S47" s="161"/>
      <c r="T47" s="162">
        <v>0.308</v>
      </c>
      <c r="U47" s="161">
        <f>ROUND(E47*T47,2)</f>
        <v>27.29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130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x14ac:dyDescent="0.2">
      <c r="A48" s="153" t="s">
        <v>125</v>
      </c>
      <c r="B48" s="159" t="s">
        <v>64</v>
      </c>
      <c r="C48" s="192" t="s">
        <v>65</v>
      </c>
      <c r="D48" s="163"/>
      <c r="E48" s="167"/>
      <c r="F48" s="170"/>
      <c r="G48" s="170">
        <f>SUMIF(AE49:AE71,"&lt;&gt;NOR",G49:G71)</f>
        <v>0</v>
      </c>
      <c r="H48" s="170"/>
      <c r="I48" s="170">
        <f>SUM(I49:I71)</f>
        <v>0</v>
      </c>
      <c r="J48" s="170"/>
      <c r="K48" s="170">
        <f>SUM(K49:K71)</f>
        <v>0</v>
      </c>
      <c r="L48" s="170"/>
      <c r="M48" s="170">
        <f>SUM(M49:M71)</f>
        <v>0</v>
      </c>
      <c r="N48" s="164"/>
      <c r="O48" s="164">
        <f>SUM(O49:O71)</f>
        <v>0.17463000000000001</v>
      </c>
      <c r="P48" s="164"/>
      <c r="Q48" s="164">
        <f>SUM(Q49:Q71)</f>
        <v>24.812489999999997</v>
      </c>
      <c r="R48" s="164"/>
      <c r="S48" s="164"/>
      <c r="T48" s="165"/>
      <c r="U48" s="164">
        <f>SUM(U49:U71)</f>
        <v>229.02</v>
      </c>
      <c r="AE48" t="s">
        <v>126</v>
      </c>
    </row>
    <row r="49" spans="1:60" ht="22.5" outlineLevel="1" x14ac:dyDescent="0.2">
      <c r="A49" s="152">
        <v>35</v>
      </c>
      <c r="B49" s="158" t="s">
        <v>200</v>
      </c>
      <c r="C49" s="191" t="s">
        <v>201</v>
      </c>
      <c r="D49" s="160" t="s">
        <v>129</v>
      </c>
      <c r="E49" s="166">
        <v>4.556</v>
      </c>
      <c r="F49" s="168">
        <f t="shared" ref="F49:F71" si="24">H49+J49</f>
        <v>0</v>
      </c>
      <c r="G49" s="169">
        <f t="shared" ref="G49:G71" si="25">ROUND(E49*F49,2)</f>
        <v>0</v>
      </c>
      <c r="H49" s="169"/>
      <c r="I49" s="169">
        <f t="shared" ref="I49:I71" si="26">ROUND(E49*H49,2)</f>
        <v>0</v>
      </c>
      <c r="J49" s="169"/>
      <c r="K49" s="169">
        <f t="shared" ref="K49:K71" si="27">ROUND(E49*J49,2)</f>
        <v>0</v>
      </c>
      <c r="L49" s="169">
        <v>15</v>
      </c>
      <c r="M49" s="169">
        <f t="shared" ref="M49:M71" si="28">G49*(1+L49/100)</f>
        <v>0</v>
      </c>
      <c r="N49" s="161">
        <v>0</v>
      </c>
      <c r="O49" s="161">
        <f t="shared" ref="O49:O71" si="29">ROUND(E49*N49,5)</f>
        <v>0</v>
      </c>
      <c r="P49" s="161">
        <v>1.671</v>
      </c>
      <c r="Q49" s="161">
        <f t="shared" ref="Q49:Q71" si="30">ROUND(E49*P49,5)</f>
        <v>7.6130800000000001</v>
      </c>
      <c r="R49" s="161"/>
      <c r="S49" s="161"/>
      <c r="T49" s="162">
        <v>2.79</v>
      </c>
      <c r="U49" s="161">
        <f t="shared" ref="U49:U71" si="31">ROUND(E49*T49,2)</f>
        <v>12.71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130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>
        <v>36</v>
      </c>
      <c r="B50" s="158" t="s">
        <v>202</v>
      </c>
      <c r="C50" s="191" t="s">
        <v>203</v>
      </c>
      <c r="D50" s="160" t="s">
        <v>129</v>
      </c>
      <c r="E50" s="166">
        <v>0.30370000000000003</v>
      </c>
      <c r="F50" s="168">
        <f t="shared" si="24"/>
        <v>0</v>
      </c>
      <c r="G50" s="169">
        <f t="shared" si="25"/>
        <v>0</v>
      </c>
      <c r="H50" s="169"/>
      <c r="I50" s="169">
        <f t="shared" si="26"/>
        <v>0</v>
      </c>
      <c r="J50" s="169"/>
      <c r="K50" s="169">
        <f t="shared" si="27"/>
        <v>0</v>
      </c>
      <c r="L50" s="169">
        <v>15</v>
      </c>
      <c r="M50" s="169">
        <f t="shared" si="28"/>
        <v>0</v>
      </c>
      <c r="N50" s="161">
        <v>1.2489999999999999E-2</v>
      </c>
      <c r="O50" s="161">
        <f t="shared" si="29"/>
        <v>3.79E-3</v>
      </c>
      <c r="P50" s="161">
        <v>2.4</v>
      </c>
      <c r="Q50" s="161">
        <f t="shared" si="30"/>
        <v>0.72887999999999997</v>
      </c>
      <c r="R50" s="161"/>
      <c r="S50" s="161"/>
      <c r="T50" s="162">
        <v>8.9329999999999998</v>
      </c>
      <c r="U50" s="161">
        <f t="shared" si="31"/>
        <v>2.71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130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2.5" outlineLevel="1" x14ac:dyDescent="0.2">
      <c r="A51" s="152">
        <v>37</v>
      </c>
      <c r="B51" s="158" t="s">
        <v>204</v>
      </c>
      <c r="C51" s="191" t="s">
        <v>205</v>
      </c>
      <c r="D51" s="160" t="s">
        <v>133</v>
      </c>
      <c r="E51" s="166">
        <v>13.455</v>
      </c>
      <c r="F51" s="168">
        <f t="shared" si="24"/>
        <v>0</v>
      </c>
      <c r="G51" s="169">
        <f t="shared" si="25"/>
        <v>0</v>
      </c>
      <c r="H51" s="169"/>
      <c r="I51" s="169">
        <f t="shared" si="26"/>
        <v>0</v>
      </c>
      <c r="J51" s="169"/>
      <c r="K51" s="169">
        <f t="shared" si="27"/>
        <v>0</v>
      </c>
      <c r="L51" s="169">
        <v>15</v>
      </c>
      <c r="M51" s="169">
        <f t="shared" si="28"/>
        <v>0</v>
      </c>
      <c r="N51" s="161">
        <v>6.7000000000000002E-4</v>
      </c>
      <c r="O51" s="161">
        <f t="shared" si="29"/>
        <v>9.0100000000000006E-3</v>
      </c>
      <c r="P51" s="161">
        <v>0.31900000000000001</v>
      </c>
      <c r="Q51" s="161">
        <f t="shared" si="30"/>
        <v>4.2921500000000004</v>
      </c>
      <c r="R51" s="161"/>
      <c r="S51" s="161"/>
      <c r="T51" s="162">
        <v>0.317</v>
      </c>
      <c r="U51" s="161">
        <f t="shared" si="31"/>
        <v>4.2699999999999996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130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2.5" outlineLevel="1" x14ac:dyDescent="0.2">
      <c r="A52" s="152">
        <v>38</v>
      </c>
      <c r="B52" s="158" t="s">
        <v>206</v>
      </c>
      <c r="C52" s="191" t="s">
        <v>207</v>
      </c>
      <c r="D52" s="160" t="s">
        <v>133</v>
      </c>
      <c r="E52" s="166">
        <v>7.2</v>
      </c>
      <c r="F52" s="168">
        <f t="shared" si="24"/>
        <v>0</v>
      </c>
      <c r="G52" s="169">
        <f t="shared" si="25"/>
        <v>0</v>
      </c>
      <c r="H52" s="169"/>
      <c r="I52" s="169">
        <f t="shared" si="26"/>
        <v>0</v>
      </c>
      <c r="J52" s="169"/>
      <c r="K52" s="169">
        <f t="shared" si="27"/>
        <v>0</v>
      </c>
      <c r="L52" s="169">
        <v>15</v>
      </c>
      <c r="M52" s="169">
        <f t="shared" si="28"/>
        <v>0</v>
      </c>
      <c r="N52" s="161">
        <v>1.17E-3</v>
      </c>
      <c r="O52" s="161">
        <f t="shared" si="29"/>
        <v>8.4200000000000004E-3</v>
      </c>
      <c r="P52" s="161">
        <v>7.5999999999999998E-2</v>
      </c>
      <c r="Q52" s="161">
        <f t="shared" si="30"/>
        <v>0.54720000000000002</v>
      </c>
      <c r="R52" s="161"/>
      <c r="S52" s="161"/>
      <c r="T52" s="162">
        <v>0.93899999999999995</v>
      </c>
      <c r="U52" s="161">
        <f t="shared" si="31"/>
        <v>6.76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130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2.5" outlineLevel="1" x14ac:dyDescent="0.2">
      <c r="A53" s="152">
        <v>39</v>
      </c>
      <c r="B53" s="158" t="s">
        <v>208</v>
      </c>
      <c r="C53" s="191" t="s">
        <v>209</v>
      </c>
      <c r="D53" s="160" t="s">
        <v>139</v>
      </c>
      <c r="E53" s="166">
        <v>4</v>
      </c>
      <c r="F53" s="168">
        <f t="shared" si="24"/>
        <v>0</v>
      </c>
      <c r="G53" s="169">
        <f t="shared" si="25"/>
        <v>0</v>
      </c>
      <c r="H53" s="169"/>
      <c r="I53" s="169">
        <f t="shared" si="26"/>
        <v>0</v>
      </c>
      <c r="J53" s="169"/>
      <c r="K53" s="169">
        <f t="shared" si="27"/>
        <v>0</v>
      </c>
      <c r="L53" s="169">
        <v>15</v>
      </c>
      <c r="M53" s="169">
        <f t="shared" si="28"/>
        <v>0</v>
      </c>
      <c r="N53" s="161">
        <v>0</v>
      </c>
      <c r="O53" s="161">
        <f t="shared" si="29"/>
        <v>0</v>
      </c>
      <c r="P53" s="161">
        <v>0</v>
      </c>
      <c r="Q53" s="161">
        <f t="shared" si="30"/>
        <v>0</v>
      </c>
      <c r="R53" s="161"/>
      <c r="S53" s="161"/>
      <c r="T53" s="162">
        <v>0.05</v>
      </c>
      <c r="U53" s="161">
        <f t="shared" si="31"/>
        <v>0.2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130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1" x14ac:dyDescent="0.2">
      <c r="A54" s="152">
        <v>40</v>
      </c>
      <c r="B54" s="158" t="s">
        <v>210</v>
      </c>
      <c r="C54" s="191" t="s">
        <v>211</v>
      </c>
      <c r="D54" s="160" t="s">
        <v>133</v>
      </c>
      <c r="E54" s="166">
        <v>53.055</v>
      </c>
      <c r="F54" s="168">
        <f t="shared" si="24"/>
        <v>0</v>
      </c>
      <c r="G54" s="169">
        <f t="shared" si="25"/>
        <v>0</v>
      </c>
      <c r="H54" s="169"/>
      <c r="I54" s="169">
        <f t="shared" si="26"/>
        <v>0</v>
      </c>
      <c r="J54" s="169"/>
      <c r="K54" s="169">
        <f t="shared" si="27"/>
        <v>0</v>
      </c>
      <c r="L54" s="169">
        <v>15</v>
      </c>
      <c r="M54" s="169">
        <f t="shared" si="28"/>
        <v>0</v>
      </c>
      <c r="N54" s="161">
        <v>3.3E-4</v>
      </c>
      <c r="O54" s="161">
        <f t="shared" si="29"/>
        <v>1.7510000000000001E-2</v>
      </c>
      <c r="P54" s="161">
        <v>2.198E-2</v>
      </c>
      <c r="Q54" s="161">
        <f t="shared" si="30"/>
        <v>1.16615</v>
      </c>
      <c r="R54" s="161"/>
      <c r="S54" s="161"/>
      <c r="T54" s="162">
        <v>0.32500000000000001</v>
      </c>
      <c r="U54" s="161">
        <f t="shared" si="31"/>
        <v>17.239999999999998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130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22.5" outlineLevel="1" x14ac:dyDescent="0.2">
      <c r="A55" s="152">
        <v>41</v>
      </c>
      <c r="B55" s="158" t="s">
        <v>212</v>
      </c>
      <c r="C55" s="191" t="s">
        <v>213</v>
      </c>
      <c r="D55" s="160" t="s">
        <v>133</v>
      </c>
      <c r="E55" s="166">
        <v>53.055</v>
      </c>
      <c r="F55" s="168">
        <f t="shared" si="24"/>
        <v>0</v>
      </c>
      <c r="G55" s="169">
        <f t="shared" si="25"/>
        <v>0</v>
      </c>
      <c r="H55" s="169"/>
      <c r="I55" s="169">
        <f t="shared" si="26"/>
        <v>0</v>
      </c>
      <c r="J55" s="169"/>
      <c r="K55" s="169">
        <f t="shared" si="27"/>
        <v>0</v>
      </c>
      <c r="L55" s="169">
        <v>15</v>
      </c>
      <c r="M55" s="169">
        <f t="shared" si="28"/>
        <v>0</v>
      </c>
      <c r="N55" s="161">
        <v>0</v>
      </c>
      <c r="O55" s="161">
        <f t="shared" si="29"/>
        <v>0</v>
      </c>
      <c r="P55" s="161">
        <v>3.2000000000000002E-3</v>
      </c>
      <c r="Q55" s="161">
        <f t="shared" si="30"/>
        <v>0.16977999999999999</v>
      </c>
      <c r="R55" s="161"/>
      <c r="S55" s="161"/>
      <c r="T55" s="162">
        <v>6.3E-2</v>
      </c>
      <c r="U55" s="161">
        <f t="shared" si="31"/>
        <v>3.34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130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2.5" outlineLevel="1" x14ac:dyDescent="0.2">
      <c r="A56" s="152">
        <v>42</v>
      </c>
      <c r="B56" s="158" t="s">
        <v>214</v>
      </c>
      <c r="C56" s="191" t="s">
        <v>215</v>
      </c>
      <c r="D56" s="160" t="s">
        <v>133</v>
      </c>
      <c r="E56" s="166">
        <v>21.326000000000001</v>
      </c>
      <c r="F56" s="168">
        <f t="shared" si="24"/>
        <v>0</v>
      </c>
      <c r="G56" s="169">
        <f t="shared" si="25"/>
        <v>0</v>
      </c>
      <c r="H56" s="169"/>
      <c r="I56" s="169">
        <f t="shared" si="26"/>
        <v>0</v>
      </c>
      <c r="J56" s="169"/>
      <c r="K56" s="169">
        <f t="shared" si="27"/>
        <v>0</v>
      </c>
      <c r="L56" s="169">
        <v>15</v>
      </c>
      <c r="M56" s="169">
        <f t="shared" si="28"/>
        <v>0</v>
      </c>
      <c r="N56" s="161">
        <v>3.3E-4</v>
      </c>
      <c r="O56" s="161">
        <f t="shared" si="29"/>
        <v>7.0400000000000003E-3</v>
      </c>
      <c r="P56" s="161">
        <v>1.188E-2</v>
      </c>
      <c r="Q56" s="161">
        <f t="shared" si="30"/>
        <v>0.25335000000000002</v>
      </c>
      <c r="R56" s="161"/>
      <c r="S56" s="161"/>
      <c r="T56" s="162">
        <v>0.43</v>
      </c>
      <c r="U56" s="161">
        <f t="shared" si="31"/>
        <v>9.17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130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2.5" outlineLevel="1" x14ac:dyDescent="0.2">
      <c r="A57" s="152">
        <v>43</v>
      </c>
      <c r="B57" s="158" t="s">
        <v>216</v>
      </c>
      <c r="C57" s="191" t="s">
        <v>217</v>
      </c>
      <c r="D57" s="160" t="s">
        <v>133</v>
      </c>
      <c r="E57" s="166">
        <v>21.326000000000001</v>
      </c>
      <c r="F57" s="168">
        <f t="shared" si="24"/>
        <v>0</v>
      </c>
      <c r="G57" s="169">
        <f t="shared" si="25"/>
        <v>0</v>
      </c>
      <c r="H57" s="169"/>
      <c r="I57" s="169">
        <f t="shared" si="26"/>
        <v>0</v>
      </c>
      <c r="J57" s="169"/>
      <c r="K57" s="169">
        <f t="shared" si="27"/>
        <v>0</v>
      </c>
      <c r="L57" s="169">
        <v>15</v>
      </c>
      <c r="M57" s="169">
        <f t="shared" si="28"/>
        <v>0</v>
      </c>
      <c r="N57" s="161">
        <v>0</v>
      </c>
      <c r="O57" s="161">
        <f t="shared" si="29"/>
        <v>0</v>
      </c>
      <c r="P57" s="161">
        <v>3.2000000000000002E-3</v>
      </c>
      <c r="Q57" s="161">
        <f t="shared" si="30"/>
        <v>6.8239999999999995E-2</v>
      </c>
      <c r="R57" s="161"/>
      <c r="S57" s="161"/>
      <c r="T57" s="162">
        <v>6.3E-2</v>
      </c>
      <c r="U57" s="161">
        <f t="shared" si="31"/>
        <v>1.34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130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22.5" outlineLevel="1" x14ac:dyDescent="0.2">
      <c r="A58" s="152">
        <v>44</v>
      </c>
      <c r="B58" s="158" t="s">
        <v>218</v>
      </c>
      <c r="C58" s="191" t="s">
        <v>219</v>
      </c>
      <c r="D58" s="160" t="s">
        <v>139</v>
      </c>
      <c r="E58" s="166">
        <v>10</v>
      </c>
      <c r="F58" s="168">
        <f t="shared" si="24"/>
        <v>0</v>
      </c>
      <c r="G58" s="169">
        <f t="shared" si="25"/>
        <v>0</v>
      </c>
      <c r="H58" s="169"/>
      <c r="I58" s="169">
        <f t="shared" si="26"/>
        <v>0</v>
      </c>
      <c r="J58" s="169"/>
      <c r="K58" s="169">
        <f t="shared" si="27"/>
        <v>0</v>
      </c>
      <c r="L58" s="169">
        <v>15</v>
      </c>
      <c r="M58" s="169">
        <f t="shared" si="28"/>
        <v>0</v>
      </c>
      <c r="N58" s="161">
        <v>0</v>
      </c>
      <c r="O58" s="161">
        <f t="shared" si="29"/>
        <v>0</v>
      </c>
      <c r="P58" s="161">
        <v>0</v>
      </c>
      <c r="Q58" s="161">
        <f t="shared" si="30"/>
        <v>0</v>
      </c>
      <c r="R58" s="161"/>
      <c r="S58" s="161"/>
      <c r="T58" s="162">
        <v>0.03</v>
      </c>
      <c r="U58" s="161">
        <f t="shared" si="31"/>
        <v>0.3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130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ht="22.5" outlineLevel="1" x14ac:dyDescent="0.2">
      <c r="A59" s="152">
        <v>45</v>
      </c>
      <c r="B59" s="158" t="s">
        <v>220</v>
      </c>
      <c r="C59" s="191" t="s">
        <v>221</v>
      </c>
      <c r="D59" s="160" t="s">
        <v>133</v>
      </c>
      <c r="E59" s="166">
        <v>10.44</v>
      </c>
      <c r="F59" s="168">
        <f t="shared" si="24"/>
        <v>0</v>
      </c>
      <c r="G59" s="169">
        <f t="shared" si="25"/>
        <v>0</v>
      </c>
      <c r="H59" s="169"/>
      <c r="I59" s="169">
        <f t="shared" si="26"/>
        <v>0</v>
      </c>
      <c r="J59" s="169"/>
      <c r="K59" s="169">
        <f t="shared" si="27"/>
        <v>0</v>
      </c>
      <c r="L59" s="169">
        <v>15</v>
      </c>
      <c r="M59" s="169">
        <f t="shared" si="28"/>
        <v>0</v>
      </c>
      <c r="N59" s="161">
        <v>9.2000000000000003E-4</v>
      </c>
      <c r="O59" s="161">
        <f t="shared" si="29"/>
        <v>9.5999999999999992E-3</v>
      </c>
      <c r="P59" s="161">
        <v>0.04</v>
      </c>
      <c r="Q59" s="161">
        <f t="shared" si="30"/>
        <v>0.41760000000000003</v>
      </c>
      <c r="R59" s="161"/>
      <c r="S59" s="161"/>
      <c r="T59" s="162">
        <v>0.373</v>
      </c>
      <c r="U59" s="161">
        <f t="shared" si="31"/>
        <v>3.89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130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22.5" outlineLevel="1" x14ac:dyDescent="0.2">
      <c r="A60" s="152">
        <v>46</v>
      </c>
      <c r="B60" s="158" t="s">
        <v>220</v>
      </c>
      <c r="C60" s="191" t="s">
        <v>222</v>
      </c>
      <c r="D60" s="160" t="s">
        <v>133</v>
      </c>
      <c r="E60" s="166">
        <v>2.57</v>
      </c>
      <c r="F60" s="168">
        <f t="shared" si="24"/>
        <v>0</v>
      </c>
      <c r="G60" s="169">
        <f t="shared" si="25"/>
        <v>0</v>
      </c>
      <c r="H60" s="169"/>
      <c r="I60" s="169">
        <f t="shared" si="26"/>
        <v>0</v>
      </c>
      <c r="J60" s="169"/>
      <c r="K60" s="169">
        <f t="shared" si="27"/>
        <v>0</v>
      </c>
      <c r="L60" s="169">
        <v>15</v>
      </c>
      <c r="M60" s="169">
        <f t="shared" si="28"/>
        <v>0</v>
      </c>
      <c r="N60" s="161">
        <v>9.2000000000000003E-4</v>
      </c>
      <c r="O60" s="161">
        <f t="shared" si="29"/>
        <v>2.3600000000000001E-3</v>
      </c>
      <c r="P60" s="161">
        <v>0.04</v>
      </c>
      <c r="Q60" s="161">
        <f t="shared" si="30"/>
        <v>0.1028</v>
      </c>
      <c r="R60" s="161"/>
      <c r="S60" s="161"/>
      <c r="T60" s="162">
        <v>0.373</v>
      </c>
      <c r="U60" s="161">
        <f t="shared" si="31"/>
        <v>0.96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130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2.5" outlineLevel="1" x14ac:dyDescent="0.2">
      <c r="A61" s="152">
        <v>47</v>
      </c>
      <c r="B61" s="158" t="s">
        <v>223</v>
      </c>
      <c r="C61" s="191" t="s">
        <v>224</v>
      </c>
      <c r="D61" s="160" t="s">
        <v>133</v>
      </c>
      <c r="E61" s="166">
        <v>4.5</v>
      </c>
      <c r="F61" s="168">
        <f t="shared" si="24"/>
        <v>0</v>
      </c>
      <c r="G61" s="169">
        <f t="shared" si="25"/>
        <v>0</v>
      </c>
      <c r="H61" s="169"/>
      <c r="I61" s="169">
        <f t="shared" si="26"/>
        <v>0</v>
      </c>
      <c r="J61" s="169"/>
      <c r="K61" s="169">
        <f t="shared" si="27"/>
        <v>0</v>
      </c>
      <c r="L61" s="169">
        <v>15</v>
      </c>
      <c r="M61" s="169">
        <f t="shared" si="28"/>
        <v>0</v>
      </c>
      <c r="N61" s="161">
        <v>0</v>
      </c>
      <c r="O61" s="161">
        <f t="shared" si="29"/>
        <v>0</v>
      </c>
      <c r="P61" s="161">
        <v>0.02</v>
      </c>
      <c r="Q61" s="161">
        <f t="shared" si="30"/>
        <v>0.09</v>
      </c>
      <c r="R61" s="161"/>
      <c r="S61" s="161"/>
      <c r="T61" s="162">
        <v>0.14699999999999999</v>
      </c>
      <c r="U61" s="161">
        <f t="shared" si="31"/>
        <v>0.66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130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ht="22.5" outlineLevel="1" x14ac:dyDescent="0.2">
      <c r="A62" s="152">
        <v>48</v>
      </c>
      <c r="B62" s="158" t="s">
        <v>223</v>
      </c>
      <c r="C62" s="191" t="s">
        <v>225</v>
      </c>
      <c r="D62" s="160" t="s">
        <v>133</v>
      </c>
      <c r="E62" s="166">
        <v>9.7200000000000006</v>
      </c>
      <c r="F62" s="168">
        <f t="shared" si="24"/>
        <v>0</v>
      </c>
      <c r="G62" s="169">
        <f t="shared" si="25"/>
        <v>0</v>
      </c>
      <c r="H62" s="169"/>
      <c r="I62" s="169">
        <f t="shared" si="26"/>
        <v>0</v>
      </c>
      <c r="J62" s="169"/>
      <c r="K62" s="169">
        <f t="shared" si="27"/>
        <v>0</v>
      </c>
      <c r="L62" s="169">
        <v>15</v>
      </c>
      <c r="M62" s="169">
        <f t="shared" si="28"/>
        <v>0</v>
      </c>
      <c r="N62" s="161">
        <v>0</v>
      </c>
      <c r="O62" s="161">
        <f t="shared" si="29"/>
        <v>0</v>
      </c>
      <c r="P62" s="161">
        <v>0.02</v>
      </c>
      <c r="Q62" s="161">
        <f t="shared" si="30"/>
        <v>0.19439999999999999</v>
      </c>
      <c r="R62" s="161"/>
      <c r="S62" s="161"/>
      <c r="T62" s="162">
        <v>0.14699999999999999</v>
      </c>
      <c r="U62" s="161">
        <f t="shared" si="31"/>
        <v>1.43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130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ht="22.5" outlineLevel="1" x14ac:dyDescent="0.2">
      <c r="A63" s="152">
        <v>49</v>
      </c>
      <c r="B63" s="158" t="s">
        <v>226</v>
      </c>
      <c r="C63" s="191" t="s">
        <v>227</v>
      </c>
      <c r="D63" s="160" t="s">
        <v>133</v>
      </c>
      <c r="E63" s="166">
        <v>34.93</v>
      </c>
      <c r="F63" s="168">
        <f t="shared" si="24"/>
        <v>0</v>
      </c>
      <c r="G63" s="169">
        <f t="shared" si="25"/>
        <v>0</v>
      </c>
      <c r="H63" s="169"/>
      <c r="I63" s="169">
        <f t="shared" si="26"/>
        <v>0</v>
      </c>
      <c r="J63" s="169"/>
      <c r="K63" s="169">
        <f t="shared" si="27"/>
        <v>0</v>
      </c>
      <c r="L63" s="169">
        <v>15</v>
      </c>
      <c r="M63" s="169">
        <f t="shared" si="28"/>
        <v>0</v>
      </c>
      <c r="N63" s="161">
        <v>0</v>
      </c>
      <c r="O63" s="161">
        <f t="shared" si="29"/>
        <v>0</v>
      </c>
      <c r="P63" s="161">
        <v>2.555E-2</v>
      </c>
      <c r="Q63" s="161">
        <f t="shared" si="30"/>
        <v>0.89246000000000003</v>
      </c>
      <c r="R63" s="161"/>
      <c r="S63" s="161"/>
      <c r="T63" s="162">
        <v>0.49099999999999999</v>
      </c>
      <c r="U63" s="161">
        <f t="shared" si="31"/>
        <v>17.149999999999999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130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ht="22.5" outlineLevel="1" x14ac:dyDescent="0.2">
      <c r="A64" s="152">
        <v>50</v>
      </c>
      <c r="B64" s="158" t="s">
        <v>228</v>
      </c>
      <c r="C64" s="191" t="s">
        <v>229</v>
      </c>
      <c r="D64" s="160" t="s">
        <v>133</v>
      </c>
      <c r="E64" s="166">
        <v>24.614999999999998</v>
      </c>
      <c r="F64" s="168">
        <f t="shared" si="24"/>
        <v>0</v>
      </c>
      <c r="G64" s="169">
        <f t="shared" si="25"/>
        <v>0</v>
      </c>
      <c r="H64" s="169"/>
      <c r="I64" s="169">
        <f t="shared" si="26"/>
        <v>0</v>
      </c>
      <c r="J64" s="169"/>
      <c r="K64" s="169">
        <f t="shared" si="27"/>
        <v>0</v>
      </c>
      <c r="L64" s="169">
        <v>15</v>
      </c>
      <c r="M64" s="169">
        <f t="shared" si="28"/>
        <v>0</v>
      </c>
      <c r="N64" s="161">
        <v>0</v>
      </c>
      <c r="O64" s="161">
        <f t="shared" si="29"/>
        <v>0</v>
      </c>
      <c r="P64" s="161">
        <v>6.8000000000000005E-2</v>
      </c>
      <c r="Q64" s="161">
        <f t="shared" si="30"/>
        <v>1.6738200000000001</v>
      </c>
      <c r="R64" s="161"/>
      <c r="S64" s="161"/>
      <c r="T64" s="162">
        <v>0.3</v>
      </c>
      <c r="U64" s="161">
        <f t="shared" si="31"/>
        <v>7.38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130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ht="22.5" outlineLevel="1" x14ac:dyDescent="0.2">
      <c r="A65" s="152">
        <v>51</v>
      </c>
      <c r="B65" s="158" t="s">
        <v>210</v>
      </c>
      <c r="C65" s="191" t="s">
        <v>230</v>
      </c>
      <c r="D65" s="160" t="s">
        <v>133</v>
      </c>
      <c r="E65" s="166">
        <v>82.591999999999999</v>
      </c>
      <c r="F65" s="168">
        <f t="shared" si="24"/>
        <v>0</v>
      </c>
      <c r="G65" s="169">
        <f t="shared" si="25"/>
        <v>0</v>
      </c>
      <c r="H65" s="169"/>
      <c r="I65" s="169">
        <f t="shared" si="26"/>
        <v>0</v>
      </c>
      <c r="J65" s="169"/>
      <c r="K65" s="169">
        <f t="shared" si="27"/>
        <v>0</v>
      </c>
      <c r="L65" s="169">
        <v>15</v>
      </c>
      <c r="M65" s="169">
        <f t="shared" si="28"/>
        <v>0</v>
      </c>
      <c r="N65" s="161">
        <v>3.3E-4</v>
      </c>
      <c r="O65" s="161">
        <f t="shared" si="29"/>
        <v>2.726E-2</v>
      </c>
      <c r="P65" s="161">
        <v>2.198E-2</v>
      </c>
      <c r="Q65" s="161">
        <f t="shared" si="30"/>
        <v>1.8153699999999999</v>
      </c>
      <c r="R65" s="161"/>
      <c r="S65" s="161"/>
      <c r="T65" s="162">
        <v>0.32500000000000001</v>
      </c>
      <c r="U65" s="161">
        <f t="shared" si="31"/>
        <v>26.84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130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ht="22.5" outlineLevel="1" x14ac:dyDescent="0.2">
      <c r="A66" s="152">
        <v>52</v>
      </c>
      <c r="B66" s="158" t="s">
        <v>212</v>
      </c>
      <c r="C66" s="191" t="s">
        <v>231</v>
      </c>
      <c r="D66" s="160" t="s">
        <v>133</v>
      </c>
      <c r="E66" s="166">
        <v>82.591999999999999</v>
      </c>
      <c r="F66" s="168">
        <f t="shared" si="24"/>
        <v>0</v>
      </c>
      <c r="G66" s="169">
        <f t="shared" si="25"/>
        <v>0</v>
      </c>
      <c r="H66" s="169"/>
      <c r="I66" s="169">
        <f t="shared" si="26"/>
        <v>0</v>
      </c>
      <c r="J66" s="169"/>
      <c r="K66" s="169">
        <f t="shared" si="27"/>
        <v>0</v>
      </c>
      <c r="L66" s="169">
        <v>15</v>
      </c>
      <c r="M66" s="169">
        <f t="shared" si="28"/>
        <v>0</v>
      </c>
      <c r="N66" s="161">
        <v>0</v>
      </c>
      <c r="O66" s="161">
        <f t="shared" si="29"/>
        <v>0</v>
      </c>
      <c r="P66" s="161">
        <v>3.2000000000000002E-3</v>
      </c>
      <c r="Q66" s="161">
        <f t="shared" si="30"/>
        <v>0.26429000000000002</v>
      </c>
      <c r="R66" s="161"/>
      <c r="S66" s="161"/>
      <c r="T66" s="162">
        <v>6.3E-2</v>
      </c>
      <c r="U66" s="161">
        <f t="shared" si="31"/>
        <v>5.2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130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2.5" outlineLevel="1" x14ac:dyDescent="0.2">
      <c r="A67" s="152">
        <v>53</v>
      </c>
      <c r="B67" s="158" t="s">
        <v>232</v>
      </c>
      <c r="C67" s="191" t="s">
        <v>233</v>
      </c>
      <c r="D67" s="160" t="s">
        <v>133</v>
      </c>
      <c r="E67" s="166">
        <v>104.607</v>
      </c>
      <c r="F67" s="168">
        <f t="shared" si="24"/>
        <v>0</v>
      </c>
      <c r="G67" s="169">
        <f t="shared" si="25"/>
        <v>0</v>
      </c>
      <c r="H67" s="169"/>
      <c r="I67" s="169">
        <f t="shared" si="26"/>
        <v>0</v>
      </c>
      <c r="J67" s="169"/>
      <c r="K67" s="169">
        <f t="shared" si="27"/>
        <v>0</v>
      </c>
      <c r="L67" s="169">
        <v>15</v>
      </c>
      <c r="M67" s="169">
        <f t="shared" si="28"/>
        <v>0</v>
      </c>
      <c r="N67" s="161">
        <v>3.3E-4</v>
      </c>
      <c r="O67" s="161">
        <f t="shared" si="29"/>
        <v>3.4520000000000002E-2</v>
      </c>
      <c r="P67" s="161">
        <v>1.223E-2</v>
      </c>
      <c r="Q67" s="161">
        <f t="shared" si="30"/>
        <v>1.2793399999999999</v>
      </c>
      <c r="R67" s="161"/>
      <c r="S67" s="161"/>
      <c r="T67" s="162">
        <v>0.26800000000000002</v>
      </c>
      <c r="U67" s="161">
        <f t="shared" si="31"/>
        <v>28.03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130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ht="22.5" outlineLevel="1" x14ac:dyDescent="0.2">
      <c r="A68" s="152">
        <v>54</v>
      </c>
      <c r="B68" s="158" t="s">
        <v>212</v>
      </c>
      <c r="C68" s="191" t="s">
        <v>234</v>
      </c>
      <c r="D68" s="160" t="s">
        <v>133</v>
      </c>
      <c r="E68" s="166">
        <v>104.607</v>
      </c>
      <c r="F68" s="168">
        <f t="shared" si="24"/>
        <v>0</v>
      </c>
      <c r="G68" s="169">
        <f t="shared" si="25"/>
        <v>0</v>
      </c>
      <c r="H68" s="169"/>
      <c r="I68" s="169">
        <f t="shared" si="26"/>
        <v>0</v>
      </c>
      <c r="J68" s="169"/>
      <c r="K68" s="169">
        <f t="shared" si="27"/>
        <v>0</v>
      </c>
      <c r="L68" s="169">
        <v>15</v>
      </c>
      <c r="M68" s="169">
        <f t="shared" si="28"/>
        <v>0</v>
      </c>
      <c r="N68" s="161">
        <v>0</v>
      </c>
      <c r="O68" s="161">
        <f t="shared" si="29"/>
        <v>0</v>
      </c>
      <c r="P68" s="161">
        <v>3.2000000000000002E-3</v>
      </c>
      <c r="Q68" s="161">
        <f t="shared" si="30"/>
        <v>0.33473999999999998</v>
      </c>
      <c r="R68" s="161"/>
      <c r="S68" s="161"/>
      <c r="T68" s="162">
        <v>6.3E-2</v>
      </c>
      <c r="U68" s="161">
        <f t="shared" si="31"/>
        <v>6.59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130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ht="22.5" outlineLevel="1" x14ac:dyDescent="0.2">
      <c r="A69" s="152">
        <v>55</v>
      </c>
      <c r="B69" s="158" t="s">
        <v>214</v>
      </c>
      <c r="C69" s="191" t="s">
        <v>235</v>
      </c>
      <c r="D69" s="160" t="s">
        <v>133</v>
      </c>
      <c r="E69" s="166">
        <v>110.505</v>
      </c>
      <c r="F69" s="168">
        <f t="shared" si="24"/>
        <v>0</v>
      </c>
      <c r="G69" s="169">
        <f t="shared" si="25"/>
        <v>0</v>
      </c>
      <c r="H69" s="169"/>
      <c r="I69" s="169">
        <f t="shared" si="26"/>
        <v>0</v>
      </c>
      <c r="J69" s="169"/>
      <c r="K69" s="169">
        <f t="shared" si="27"/>
        <v>0</v>
      </c>
      <c r="L69" s="169">
        <v>15</v>
      </c>
      <c r="M69" s="169">
        <f t="shared" si="28"/>
        <v>0</v>
      </c>
      <c r="N69" s="161">
        <v>3.3E-4</v>
      </c>
      <c r="O69" s="161">
        <f t="shared" si="29"/>
        <v>3.6470000000000002E-2</v>
      </c>
      <c r="P69" s="161">
        <v>1.188E-2</v>
      </c>
      <c r="Q69" s="161">
        <f t="shared" si="30"/>
        <v>1.3128</v>
      </c>
      <c r="R69" s="161"/>
      <c r="S69" s="161"/>
      <c r="T69" s="162">
        <v>0.43</v>
      </c>
      <c r="U69" s="161">
        <f t="shared" si="31"/>
        <v>47.52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130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2.5" outlineLevel="1" x14ac:dyDescent="0.2">
      <c r="A70" s="152">
        <v>56</v>
      </c>
      <c r="B70" s="158" t="s">
        <v>216</v>
      </c>
      <c r="C70" s="191" t="s">
        <v>236</v>
      </c>
      <c r="D70" s="160" t="s">
        <v>133</v>
      </c>
      <c r="E70" s="166">
        <v>110.505</v>
      </c>
      <c r="F70" s="168">
        <f t="shared" si="24"/>
        <v>0</v>
      </c>
      <c r="G70" s="169">
        <f t="shared" si="25"/>
        <v>0</v>
      </c>
      <c r="H70" s="169"/>
      <c r="I70" s="169">
        <f t="shared" si="26"/>
        <v>0</v>
      </c>
      <c r="J70" s="169"/>
      <c r="K70" s="169">
        <f t="shared" si="27"/>
        <v>0</v>
      </c>
      <c r="L70" s="169">
        <v>15</v>
      </c>
      <c r="M70" s="169">
        <f t="shared" si="28"/>
        <v>0</v>
      </c>
      <c r="N70" s="161">
        <v>0</v>
      </c>
      <c r="O70" s="161">
        <f t="shared" si="29"/>
        <v>0</v>
      </c>
      <c r="P70" s="161">
        <v>3.2000000000000002E-3</v>
      </c>
      <c r="Q70" s="161">
        <f t="shared" si="30"/>
        <v>0.35361999999999999</v>
      </c>
      <c r="R70" s="161"/>
      <c r="S70" s="161"/>
      <c r="T70" s="162">
        <v>6.3E-2</v>
      </c>
      <c r="U70" s="161">
        <f t="shared" si="31"/>
        <v>6.96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130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ht="22.5" outlineLevel="1" x14ac:dyDescent="0.2">
      <c r="A71" s="152">
        <v>57</v>
      </c>
      <c r="B71" s="158" t="s">
        <v>237</v>
      </c>
      <c r="C71" s="191" t="s">
        <v>238</v>
      </c>
      <c r="D71" s="160" t="s">
        <v>144</v>
      </c>
      <c r="E71" s="166">
        <v>56.524999999999999</v>
      </c>
      <c r="F71" s="168">
        <f t="shared" si="24"/>
        <v>0</v>
      </c>
      <c r="G71" s="169">
        <f t="shared" si="25"/>
        <v>0</v>
      </c>
      <c r="H71" s="169"/>
      <c r="I71" s="169">
        <f t="shared" si="26"/>
        <v>0</v>
      </c>
      <c r="J71" s="169"/>
      <c r="K71" s="169">
        <f t="shared" si="27"/>
        <v>0</v>
      </c>
      <c r="L71" s="169">
        <v>15</v>
      </c>
      <c r="M71" s="169">
        <f t="shared" si="28"/>
        <v>0</v>
      </c>
      <c r="N71" s="161">
        <v>3.3E-4</v>
      </c>
      <c r="O71" s="161">
        <f t="shared" si="29"/>
        <v>1.865E-2</v>
      </c>
      <c r="P71" s="161">
        <v>2.198E-2</v>
      </c>
      <c r="Q71" s="161">
        <f t="shared" si="30"/>
        <v>1.2424200000000001</v>
      </c>
      <c r="R71" s="161"/>
      <c r="S71" s="161"/>
      <c r="T71" s="162">
        <v>0.32500000000000001</v>
      </c>
      <c r="U71" s="161">
        <f t="shared" si="31"/>
        <v>18.37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130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x14ac:dyDescent="0.2">
      <c r="A72" s="153" t="s">
        <v>125</v>
      </c>
      <c r="B72" s="159" t="s">
        <v>66</v>
      </c>
      <c r="C72" s="192" t="s">
        <v>67</v>
      </c>
      <c r="D72" s="163"/>
      <c r="E72" s="167"/>
      <c r="F72" s="170"/>
      <c r="G72" s="170">
        <f>SUMIF(AE73:AE82,"&lt;&gt;NOR",G73:G82)</f>
        <v>0</v>
      </c>
      <c r="H72" s="170"/>
      <c r="I72" s="170">
        <f>SUM(I73:I82)</f>
        <v>0</v>
      </c>
      <c r="J72" s="170"/>
      <c r="K72" s="170">
        <f>SUM(K73:K82)</f>
        <v>0</v>
      </c>
      <c r="L72" s="170"/>
      <c r="M72" s="170">
        <f>SUM(M73:M82)</f>
        <v>0</v>
      </c>
      <c r="N72" s="164"/>
      <c r="O72" s="164">
        <f>SUM(O73:O82)</f>
        <v>0</v>
      </c>
      <c r="P72" s="164"/>
      <c r="Q72" s="164">
        <f>SUM(Q73:Q82)</f>
        <v>0</v>
      </c>
      <c r="R72" s="164"/>
      <c r="S72" s="164"/>
      <c r="T72" s="165"/>
      <c r="U72" s="164">
        <f>SUM(U73:U82)</f>
        <v>295.55999999999995</v>
      </c>
      <c r="AE72" t="s">
        <v>126</v>
      </c>
    </row>
    <row r="73" spans="1:60" outlineLevel="1" x14ac:dyDescent="0.2">
      <c r="A73" s="152">
        <v>58</v>
      </c>
      <c r="B73" s="158" t="s">
        <v>239</v>
      </c>
      <c r="C73" s="191" t="s">
        <v>240</v>
      </c>
      <c r="D73" s="160" t="s">
        <v>153</v>
      </c>
      <c r="E73" s="166">
        <v>66.733999999999995</v>
      </c>
      <c r="F73" s="168">
        <f t="shared" ref="F73:F82" si="32">H73+J73</f>
        <v>0</v>
      </c>
      <c r="G73" s="169">
        <f t="shared" ref="G73:G82" si="33">ROUND(E73*F73,2)</f>
        <v>0</v>
      </c>
      <c r="H73" s="169"/>
      <c r="I73" s="169">
        <f t="shared" ref="I73:I82" si="34">ROUND(E73*H73,2)</f>
        <v>0</v>
      </c>
      <c r="J73" s="169"/>
      <c r="K73" s="169">
        <f t="shared" ref="K73:K82" si="35">ROUND(E73*J73,2)</f>
        <v>0</v>
      </c>
      <c r="L73" s="169">
        <v>15</v>
      </c>
      <c r="M73" s="169">
        <f t="shared" ref="M73:M82" si="36">G73*(1+L73/100)</f>
        <v>0</v>
      </c>
      <c r="N73" s="161">
        <v>0</v>
      </c>
      <c r="O73" s="161">
        <f t="shared" ref="O73:O82" si="37">ROUND(E73*N73,5)</f>
        <v>0</v>
      </c>
      <c r="P73" s="161">
        <v>0</v>
      </c>
      <c r="Q73" s="161">
        <f t="shared" ref="Q73:Q82" si="38">ROUND(E73*P73,5)</f>
        <v>0</v>
      </c>
      <c r="R73" s="161"/>
      <c r="S73" s="161"/>
      <c r="T73" s="162">
        <v>0.93300000000000005</v>
      </c>
      <c r="U73" s="161">
        <f t="shared" ref="U73:U82" si="39">ROUND(E73*T73,2)</f>
        <v>62.26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130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22.5" outlineLevel="1" x14ac:dyDescent="0.2">
      <c r="A74" s="152">
        <v>59</v>
      </c>
      <c r="B74" s="158" t="s">
        <v>241</v>
      </c>
      <c r="C74" s="191" t="s">
        <v>242</v>
      </c>
      <c r="D74" s="160" t="s">
        <v>153</v>
      </c>
      <c r="E74" s="166">
        <v>200.202</v>
      </c>
      <c r="F74" s="168">
        <f t="shared" si="32"/>
        <v>0</v>
      </c>
      <c r="G74" s="169">
        <f t="shared" si="33"/>
        <v>0</v>
      </c>
      <c r="H74" s="169"/>
      <c r="I74" s="169">
        <f t="shared" si="34"/>
        <v>0</v>
      </c>
      <c r="J74" s="169"/>
      <c r="K74" s="169">
        <f t="shared" si="35"/>
        <v>0</v>
      </c>
      <c r="L74" s="169">
        <v>15</v>
      </c>
      <c r="M74" s="169">
        <f t="shared" si="36"/>
        <v>0</v>
      </c>
      <c r="N74" s="161">
        <v>0</v>
      </c>
      <c r="O74" s="161">
        <f t="shared" si="37"/>
        <v>0</v>
      </c>
      <c r="P74" s="161">
        <v>0</v>
      </c>
      <c r="Q74" s="161">
        <f t="shared" si="38"/>
        <v>0</v>
      </c>
      <c r="R74" s="161"/>
      <c r="S74" s="161"/>
      <c r="T74" s="162">
        <v>0.65300000000000002</v>
      </c>
      <c r="U74" s="161">
        <f t="shared" si="39"/>
        <v>130.72999999999999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130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2">
        <v>60</v>
      </c>
      <c r="B75" s="158" t="s">
        <v>243</v>
      </c>
      <c r="C75" s="191" t="s">
        <v>244</v>
      </c>
      <c r="D75" s="160" t="s">
        <v>153</v>
      </c>
      <c r="E75" s="166">
        <v>66.733999999999995</v>
      </c>
      <c r="F75" s="168">
        <f t="shared" si="32"/>
        <v>0</v>
      </c>
      <c r="G75" s="169">
        <f t="shared" si="33"/>
        <v>0</v>
      </c>
      <c r="H75" s="169"/>
      <c r="I75" s="169">
        <f t="shared" si="34"/>
        <v>0</v>
      </c>
      <c r="J75" s="169"/>
      <c r="K75" s="169">
        <f t="shared" si="35"/>
        <v>0</v>
      </c>
      <c r="L75" s="169">
        <v>15</v>
      </c>
      <c r="M75" s="169">
        <f t="shared" si="36"/>
        <v>0</v>
      </c>
      <c r="N75" s="161">
        <v>0</v>
      </c>
      <c r="O75" s="161">
        <f t="shared" si="37"/>
        <v>0</v>
      </c>
      <c r="P75" s="161">
        <v>0</v>
      </c>
      <c r="Q75" s="161">
        <f t="shared" si="38"/>
        <v>0</v>
      </c>
      <c r="R75" s="161"/>
      <c r="S75" s="161"/>
      <c r="T75" s="162">
        <v>0.94199999999999995</v>
      </c>
      <c r="U75" s="161">
        <f t="shared" si="39"/>
        <v>62.86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130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2">
        <v>61</v>
      </c>
      <c r="B76" s="158" t="s">
        <v>245</v>
      </c>
      <c r="C76" s="191" t="s">
        <v>246</v>
      </c>
      <c r="D76" s="160" t="s">
        <v>153</v>
      </c>
      <c r="E76" s="166">
        <v>66.733999999999995</v>
      </c>
      <c r="F76" s="168">
        <f t="shared" si="32"/>
        <v>0</v>
      </c>
      <c r="G76" s="169">
        <f t="shared" si="33"/>
        <v>0</v>
      </c>
      <c r="H76" s="169"/>
      <c r="I76" s="169">
        <f t="shared" si="34"/>
        <v>0</v>
      </c>
      <c r="J76" s="169"/>
      <c r="K76" s="169">
        <f t="shared" si="35"/>
        <v>0</v>
      </c>
      <c r="L76" s="169">
        <v>15</v>
      </c>
      <c r="M76" s="169">
        <f t="shared" si="36"/>
        <v>0</v>
      </c>
      <c r="N76" s="161">
        <v>0</v>
      </c>
      <c r="O76" s="161">
        <f t="shared" si="37"/>
        <v>0</v>
      </c>
      <c r="P76" s="161">
        <v>0</v>
      </c>
      <c r="Q76" s="161">
        <f t="shared" si="38"/>
        <v>0</v>
      </c>
      <c r="R76" s="161"/>
      <c r="S76" s="161"/>
      <c r="T76" s="162">
        <v>0.105</v>
      </c>
      <c r="U76" s="161">
        <f t="shared" si="39"/>
        <v>7.01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130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2">
        <v>62</v>
      </c>
      <c r="B77" s="158" t="s">
        <v>247</v>
      </c>
      <c r="C77" s="191" t="s">
        <v>248</v>
      </c>
      <c r="D77" s="160" t="s">
        <v>153</v>
      </c>
      <c r="E77" s="166">
        <v>66.733999999999995</v>
      </c>
      <c r="F77" s="168">
        <f t="shared" si="32"/>
        <v>0</v>
      </c>
      <c r="G77" s="169">
        <f t="shared" si="33"/>
        <v>0</v>
      </c>
      <c r="H77" s="169"/>
      <c r="I77" s="169">
        <f t="shared" si="34"/>
        <v>0</v>
      </c>
      <c r="J77" s="169"/>
      <c r="K77" s="169">
        <f t="shared" si="35"/>
        <v>0</v>
      </c>
      <c r="L77" s="169">
        <v>15</v>
      </c>
      <c r="M77" s="169">
        <f t="shared" si="36"/>
        <v>0</v>
      </c>
      <c r="N77" s="161">
        <v>0</v>
      </c>
      <c r="O77" s="161">
        <f t="shared" si="37"/>
        <v>0</v>
      </c>
      <c r="P77" s="161">
        <v>0</v>
      </c>
      <c r="Q77" s="161">
        <f t="shared" si="38"/>
        <v>0</v>
      </c>
      <c r="R77" s="161"/>
      <c r="S77" s="161"/>
      <c r="T77" s="162">
        <v>0.49</v>
      </c>
      <c r="U77" s="161">
        <f t="shared" si="39"/>
        <v>32.700000000000003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130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52">
        <v>63</v>
      </c>
      <c r="B78" s="158" t="s">
        <v>249</v>
      </c>
      <c r="C78" s="191" t="s">
        <v>250</v>
      </c>
      <c r="D78" s="160" t="s">
        <v>153</v>
      </c>
      <c r="E78" s="166">
        <v>667.34</v>
      </c>
      <c r="F78" s="168">
        <f t="shared" si="32"/>
        <v>0</v>
      </c>
      <c r="G78" s="169">
        <f t="shared" si="33"/>
        <v>0</v>
      </c>
      <c r="H78" s="169"/>
      <c r="I78" s="169">
        <f t="shared" si="34"/>
        <v>0</v>
      </c>
      <c r="J78" s="169"/>
      <c r="K78" s="169">
        <f t="shared" si="35"/>
        <v>0</v>
      </c>
      <c r="L78" s="169">
        <v>15</v>
      </c>
      <c r="M78" s="169">
        <f t="shared" si="36"/>
        <v>0</v>
      </c>
      <c r="N78" s="161">
        <v>0</v>
      </c>
      <c r="O78" s="161">
        <f t="shared" si="37"/>
        <v>0</v>
      </c>
      <c r="P78" s="161">
        <v>0</v>
      </c>
      <c r="Q78" s="161">
        <f t="shared" si="38"/>
        <v>0</v>
      </c>
      <c r="R78" s="161"/>
      <c r="S78" s="161"/>
      <c r="T78" s="162">
        <v>0</v>
      </c>
      <c r="U78" s="161">
        <f t="shared" si="39"/>
        <v>0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130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52">
        <v>64</v>
      </c>
      <c r="B79" s="158" t="s">
        <v>251</v>
      </c>
      <c r="C79" s="191" t="s">
        <v>252</v>
      </c>
      <c r="D79" s="160" t="s">
        <v>153</v>
      </c>
      <c r="E79" s="166">
        <v>56.139000000000003</v>
      </c>
      <c r="F79" s="168">
        <f t="shared" si="32"/>
        <v>0</v>
      </c>
      <c r="G79" s="169">
        <f t="shared" si="33"/>
        <v>0</v>
      </c>
      <c r="H79" s="169"/>
      <c r="I79" s="169">
        <f t="shared" si="34"/>
        <v>0</v>
      </c>
      <c r="J79" s="169"/>
      <c r="K79" s="169">
        <f t="shared" si="35"/>
        <v>0</v>
      </c>
      <c r="L79" s="169">
        <v>15</v>
      </c>
      <c r="M79" s="169">
        <f t="shared" si="36"/>
        <v>0</v>
      </c>
      <c r="N79" s="161">
        <v>0</v>
      </c>
      <c r="O79" s="161">
        <f t="shared" si="37"/>
        <v>0</v>
      </c>
      <c r="P79" s="161">
        <v>0</v>
      </c>
      <c r="Q79" s="161">
        <f t="shared" si="38"/>
        <v>0</v>
      </c>
      <c r="R79" s="161"/>
      <c r="S79" s="161"/>
      <c r="T79" s="162">
        <v>0</v>
      </c>
      <c r="U79" s="161">
        <f t="shared" si="39"/>
        <v>0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130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52">
        <v>65</v>
      </c>
      <c r="B80" s="158" t="s">
        <v>253</v>
      </c>
      <c r="C80" s="191" t="s">
        <v>254</v>
      </c>
      <c r="D80" s="160" t="s">
        <v>153</v>
      </c>
      <c r="E80" s="166">
        <v>5.8250000000000002</v>
      </c>
      <c r="F80" s="168">
        <f t="shared" si="32"/>
        <v>0</v>
      </c>
      <c r="G80" s="169">
        <f t="shared" si="33"/>
        <v>0</v>
      </c>
      <c r="H80" s="169"/>
      <c r="I80" s="169">
        <f t="shared" si="34"/>
        <v>0</v>
      </c>
      <c r="J80" s="169"/>
      <c r="K80" s="169">
        <f t="shared" si="35"/>
        <v>0</v>
      </c>
      <c r="L80" s="169">
        <v>15</v>
      </c>
      <c r="M80" s="169">
        <f t="shared" si="36"/>
        <v>0</v>
      </c>
      <c r="N80" s="161">
        <v>0</v>
      </c>
      <c r="O80" s="161">
        <f t="shared" si="37"/>
        <v>0</v>
      </c>
      <c r="P80" s="161">
        <v>0</v>
      </c>
      <c r="Q80" s="161">
        <f t="shared" si="38"/>
        <v>0</v>
      </c>
      <c r="R80" s="161"/>
      <c r="S80" s="161"/>
      <c r="T80" s="162">
        <v>0</v>
      </c>
      <c r="U80" s="161">
        <f t="shared" si="39"/>
        <v>0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130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52">
        <v>66</v>
      </c>
      <c r="B81" s="158" t="s">
        <v>255</v>
      </c>
      <c r="C81" s="191" t="s">
        <v>256</v>
      </c>
      <c r="D81" s="160" t="s">
        <v>153</v>
      </c>
      <c r="E81" s="166">
        <v>2.323</v>
      </c>
      <c r="F81" s="168">
        <f t="shared" si="32"/>
        <v>0</v>
      </c>
      <c r="G81" s="169">
        <f t="shared" si="33"/>
        <v>0</v>
      </c>
      <c r="H81" s="169"/>
      <c r="I81" s="169">
        <f t="shared" si="34"/>
        <v>0</v>
      </c>
      <c r="J81" s="169"/>
      <c r="K81" s="169">
        <f t="shared" si="35"/>
        <v>0</v>
      </c>
      <c r="L81" s="169">
        <v>15</v>
      </c>
      <c r="M81" s="169">
        <f t="shared" si="36"/>
        <v>0</v>
      </c>
      <c r="N81" s="161">
        <v>0</v>
      </c>
      <c r="O81" s="161">
        <f t="shared" si="37"/>
        <v>0</v>
      </c>
      <c r="P81" s="161">
        <v>0</v>
      </c>
      <c r="Q81" s="161">
        <f t="shared" si="38"/>
        <v>0</v>
      </c>
      <c r="R81" s="161"/>
      <c r="S81" s="161"/>
      <c r="T81" s="162">
        <v>0</v>
      </c>
      <c r="U81" s="161">
        <f t="shared" si="39"/>
        <v>0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130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2">
        <v>67</v>
      </c>
      <c r="B82" s="158" t="s">
        <v>257</v>
      </c>
      <c r="C82" s="191" t="s">
        <v>258</v>
      </c>
      <c r="D82" s="160" t="s">
        <v>153</v>
      </c>
      <c r="E82" s="166">
        <v>2.4470000000000001</v>
      </c>
      <c r="F82" s="168">
        <f t="shared" si="32"/>
        <v>0</v>
      </c>
      <c r="G82" s="169">
        <f t="shared" si="33"/>
        <v>0</v>
      </c>
      <c r="H82" s="169"/>
      <c r="I82" s="169">
        <f t="shared" si="34"/>
        <v>0</v>
      </c>
      <c r="J82" s="169"/>
      <c r="K82" s="169">
        <f t="shared" si="35"/>
        <v>0</v>
      </c>
      <c r="L82" s="169">
        <v>15</v>
      </c>
      <c r="M82" s="169">
        <f t="shared" si="36"/>
        <v>0</v>
      </c>
      <c r="N82" s="161">
        <v>0</v>
      </c>
      <c r="O82" s="161">
        <f t="shared" si="37"/>
        <v>0</v>
      </c>
      <c r="P82" s="161">
        <v>0</v>
      </c>
      <c r="Q82" s="161">
        <f t="shared" si="38"/>
        <v>0</v>
      </c>
      <c r="R82" s="161"/>
      <c r="S82" s="161"/>
      <c r="T82" s="162">
        <v>0</v>
      </c>
      <c r="U82" s="161">
        <f t="shared" si="39"/>
        <v>0</v>
      </c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130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x14ac:dyDescent="0.2">
      <c r="A83" s="153" t="s">
        <v>125</v>
      </c>
      <c r="B83" s="159" t="s">
        <v>68</v>
      </c>
      <c r="C83" s="192" t="s">
        <v>69</v>
      </c>
      <c r="D83" s="163"/>
      <c r="E83" s="167"/>
      <c r="F83" s="170"/>
      <c r="G83" s="170">
        <f>SUMIF(AE84:AE85,"&lt;&gt;NOR",G84:G85)</f>
        <v>0</v>
      </c>
      <c r="H83" s="170"/>
      <c r="I83" s="170">
        <f>SUM(I84:I85)</f>
        <v>0</v>
      </c>
      <c r="J83" s="170"/>
      <c r="K83" s="170">
        <f>SUM(K84:K85)</f>
        <v>0</v>
      </c>
      <c r="L83" s="170"/>
      <c r="M83" s="170">
        <f>SUM(M84:M85)</f>
        <v>0</v>
      </c>
      <c r="N83" s="164"/>
      <c r="O83" s="164">
        <f>SUM(O84:O85)</f>
        <v>0</v>
      </c>
      <c r="P83" s="164"/>
      <c r="Q83" s="164">
        <f>SUM(Q84:Q85)</f>
        <v>0</v>
      </c>
      <c r="R83" s="164"/>
      <c r="S83" s="164"/>
      <c r="T83" s="165"/>
      <c r="U83" s="164">
        <f>SUM(U84:U85)</f>
        <v>61.36</v>
      </c>
      <c r="AE83" t="s">
        <v>126</v>
      </c>
    </row>
    <row r="84" spans="1:60" ht="22.5" outlineLevel="1" x14ac:dyDescent="0.2">
      <c r="A84" s="152">
        <v>68</v>
      </c>
      <c r="B84" s="158" t="s">
        <v>259</v>
      </c>
      <c r="C84" s="191" t="s">
        <v>260</v>
      </c>
      <c r="D84" s="160" t="s">
        <v>153</v>
      </c>
      <c r="E84" s="166">
        <v>3.012</v>
      </c>
      <c r="F84" s="168">
        <f>H84+J84</f>
        <v>0</v>
      </c>
      <c r="G84" s="169">
        <f>ROUND(E84*F84,2)</f>
        <v>0</v>
      </c>
      <c r="H84" s="169"/>
      <c r="I84" s="169">
        <f>ROUND(E84*H84,2)</f>
        <v>0</v>
      </c>
      <c r="J84" s="169"/>
      <c r="K84" s="169">
        <f>ROUND(E84*J84,2)</f>
        <v>0</v>
      </c>
      <c r="L84" s="169">
        <v>15</v>
      </c>
      <c r="M84" s="169">
        <f>G84*(1+L84/100)</f>
        <v>0</v>
      </c>
      <c r="N84" s="161">
        <v>0</v>
      </c>
      <c r="O84" s="161">
        <f>ROUND(E84*N84,5)</f>
        <v>0</v>
      </c>
      <c r="P84" s="161">
        <v>0</v>
      </c>
      <c r="Q84" s="161">
        <f>ROUND(E84*P84,5)</f>
        <v>0</v>
      </c>
      <c r="R84" s="161"/>
      <c r="S84" s="161"/>
      <c r="T84" s="162">
        <v>5.5</v>
      </c>
      <c r="U84" s="161">
        <f>ROUND(E84*T84,2)</f>
        <v>16.57</v>
      </c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130</v>
      </c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2">
        <v>69</v>
      </c>
      <c r="B85" s="158" t="s">
        <v>261</v>
      </c>
      <c r="C85" s="191" t="s">
        <v>262</v>
      </c>
      <c r="D85" s="160" t="s">
        <v>153</v>
      </c>
      <c r="E85" s="166">
        <v>17.381</v>
      </c>
      <c r="F85" s="168">
        <f>H85+J85</f>
        <v>0</v>
      </c>
      <c r="G85" s="169">
        <f>ROUND(E85*F85,2)</f>
        <v>0</v>
      </c>
      <c r="H85" s="169"/>
      <c r="I85" s="169">
        <f>ROUND(E85*H85,2)</f>
        <v>0</v>
      </c>
      <c r="J85" s="169"/>
      <c r="K85" s="169">
        <f>ROUND(E85*J85,2)</f>
        <v>0</v>
      </c>
      <c r="L85" s="169">
        <v>15</v>
      </c>
      <c r="M85" s="169">
        <f>G85*(1+L85/100)</f>
        <v>0</v>
      </c>
      <c r="N85" s="161">
        <v>0</v>
      </c>
      <c r="O85" s="161">
        <f>ROUND(E85*N85,5)</f>
        <v>0</v>
      </c>
      <c r="P85" s="161">
        <v>0</v>
      </c>
      <c r="Q85" s="161">
        <f>ROUND(E85*P85,5)</f>
        <v>0</v>
      </c>
      <c r="R85" s="161"/>
      <c r="S85" s="161"/>
      <c r="T85" s="162">
        <v>2.577</v>
      </c>
      <c r="U85" s="161">
        <f>ROUND(E85*T85,2)</f>
        <v>44.79</v>
      </c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130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53" t="s">
        <v>125</v>
      </c>
      <c r="B86" s="159" t="s">
        <v>70</v>
      </c>
      <c r="C86" s="192" t="s">
        <v>71</v>
      </c>
      <c r="D86" s="163"/>
      <c r="E86" s="167"/>
      <c r="F86" s="170"/>
      <c r="G86" s="170">
        <f>SUMIF(AE87:AE87,"&lt;&gt;NOR",G87:G87)</f>
        <v>0</v>
      </c>
      <c r="H86" s="170"/>
      <c r="I86" s="170">
        <f>SUM(I87:I87)</f>
        <v>0</v>
      </c>
      <c r="J86" s="170"/>
      <c r="K86" s="170">
        <f>SUM(K87:K87)</f>
        <v>0</v>
      </c>
      <c r="L86" s="170"/>
      <c r="M86" s="170">
        <f>SUM(M87:M87)</f>
        <v>0</v>
      </c>
      <c r="N86" s="164"/>
      <c r="O86" s="164">
        <f>SUM(O87:O87)</f>
        <v>0</v>
      </c>
      <c r="P86" s="164"/>
      <c r="Q86" s="164">
        <f>SUM(Q87:Q87)</f>
        <v>0.24343000000000001</v>
      </c>
      <c r="R86" s="164"/>
      <c r="S86" s="164"/>
      <c r="T86" s="165"/>
      <c r="U86" s="164">
        <f>SUM(U87:U87)</f>
        <v>1.24</v>
      </c>
      <c r="AE86" t="s">
        <v>126</v>
      </c>
    </row>
    <row r="87" spans="1:60" ht="22.5" outlineLevel="1" x14ac:dyDescent="0.2">
      <c r="A87" s="152">
        <v>70</v>
      </c>
      <c r="B87" s="158" t="s">
        <v>263</v>
      </c>
      <c r="C87" s="191" t="s">
        <v>264</v>
      </c>
      <c r="D87" s="160" t="s">
        <v>133</v>
      </c>
      <c r="E87" s="166">
        <v>37.450000000000003</v>
      </c>
      <c r="F87" s="168">
        <f>H87+J87</f>
        <v>0</v>
      </c>
      <c r="G87" s="169">
        <f>ROUND(E87*F87,2)</f>
        <v>0</v>
      </c>
      <c r="H87" s="169"/>
      <c r="I87" s="169">
        <f>ROUND(E87*H87,2)</f>
        <v>0</v>
      </c>
      <c r="J87" s="169"/>
      <c r="K87" s="169">
        <f>ROUND(E87*J87,2)</f>
        <v>0</v>
      </c>
      <c r="L87" s="169">
        <v>15</v>
      </c>
      <c r="M87" s="169">
        <f>G87*(1+L87/100)</f>
        <v>0</v>
      </c>
      <c r="N87" s="161">
        <v>0</v>
      </c>
      <c r="O87" s="161">
        <f>ROUND(E87*N87,5)</f>
        <v>0</v>
      </c>
      <c r="P87" s="161">
        <v>6.4999999999999997E-3</v>
      </c>
      <c r="Q87" s="161">
        <f>ROUND(E87*P87,5)</f>
        <v>0.24343000000000001</v>
      </c>
      <c r="R87" s="161"/>
      <c r="S87" s="161"/>
      <c r="T87" s="162">
        <v>3.3000000000000002E-2</v>
      </c>
      <c r="U87" s="161">
        <f>ROUND(E87*T87,2)</f>
        <v>1.24</v>
      </c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130</v>
      </c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53" t="s">
        <v>125</v>
      </c>
      <c r="B88" s="159" t="s">
        <v>72</v>
      </c>
      <c r="C88" s="192" t="s">
        <v>73</v>
      </c>
      <c r="D88" s="163"/>
      <c r="E88" s="167"/>
      <c r="F88" s="170"/>
      <c r="G88" s="170">
        <f>SUMIF(AE89:AE90,"&lt;&gt;NOR",G89:G90)</f>
        <v>0</v>
      </c>
      <c r="H88" s="170"/>
      <c r="I88" s="170">
        <f>SUM(I89:I90)</f>
        <v>0</v>
      </c>
      <c r="J88" s="170"/>
      <c r="K88" s="170">
        <f>SUM(K89:K90)</f>
        <v>0</v>
      </c>
      <c r="L88" s="170"/>
      <c r="M88" s="170">
        <f>SUM(M89:M90)</f>
        <v>0</v>
      </c>
      <c r="N88" s="164"/>
      <c r="O88" s="164">
        <f>SUM(O89:O90)</f>
        <v>1E-4</v>
      </c>
      <c r="P88" s="164"/>
      <c r="Q88" s="164">
        <f>SUM(Q89:Q90)</f>
        <v>3.9410000000000001E-2</v>
      </c>
      <c r="R88" s="164"/>
      <c r="S88" s="164"/>
      <c r="T88" s="165"/>
      <c r="U88" s="164">
        <f>SUM(U89:U90)</f>
        <v>3.23</v>
      </c>
      <c r="AE88" t="s">
        <v>126</v>
      </c>
    </row>
    <row r="89" spans="1:60" ht="22.5" outlineLevel="1" x14ac:dyDescent="0.2">
      <c r="A89" s="152">
        <v>71</v>
      </c>
      <c r="B89" s="158" t="s">
        <v>265</v>
      </c>
      <c r="C89" s="191" t="s">
        <v>266</v>
      </c>
      <c r="D89" s="160" t="s">
        <v>144</v>
      </c>
      <c r="E89" s="166">
        <v>18.5</v>
      </c>
      <c r="F89" s="168">
        <f>H89+J89</f>
        <v>0</v>
      </c>
      <c r="G89" s="169">
        <f>ROUND(E89*F89,2)</f>
        <v>0</v>
      </c>
      <c r="H89" s="169"/>
      <c r="I89" s="169">
        <f>ROUND(E89*H89,2)</f>
        <v>0</v>
      </c>
      <c r="J89" s="169"/>
      <c r="K89" s="169">
        <f>ROUND(E89*J89,2)</f>
        <v>0</v>
      </c>
      <c r="L89" s="169">
        <v>15</v>
      </c>
      <c r="M89" s="169">
        <f>G89*(1+L89/100)</f>
        <v>0</v>
      </c>
      <c r="N89" s="161">
        <v>0</v>
      </c>
      <c r="O89" s="161">
        <f>ROUND(E89*N89,5)</f>
        <v>0</v>
      </c>
      <c r="P89" s="161">
        <v>2.1299999999999999E-3</v>
      </c>
      <c r="Q89" s="161">
        <f>ROUND(E89*P89,5)</f>
        <v>3.9410000000000001E-2</v>
      </c>
      <c r="R89" s="161"/>
      <c r="S89" s="161"/>
      <c r="T89" s="162">
        <v>0.17299999999999999</v>
      </c>
      <c r="U89" s="161">
        <f>ROUND(E89*T89,2)</f>
        <v>3.2</v>
      </c>
      <c r="V89" s="151"/>
      <c r="W89" s="151"/>
      <c r="X89" s="151"/>
      <c r="Y89" s="151"/>
      <c r="Z89" s="151"/>
      <c r="AA89" s="151"/>
      <c r="AB89" s="151"/>
      <c r="AC89" s="151"/>
      <c r="AD89" s="151"/>
      <c r="AE89" s="151" t="s">
        <v>130</v>
      </c>
      <c r="AF89" s="151"/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2">
        <v>72</v>
      </c>
      <c r="B90" s="158" t="s">
        <v>267</v>
      </c>
      <c r="C90" s="191" t="s">
        <v>268</v>
      </c>
      <c r="D90" s="160" t="s">
        <v>139</v>
      </c>
      <c r="E90" s="166">
        <v>1</v>
      </c>
      <c r="F90" s="168">
        <f>H90+J90</f>
        <v>0</v>
      </c>
      <c r="G90" s="169">
        <f>ROUND(E90*F90,2)</f>
        <v>0</v>
      </c>
      <c r="H90" s="169"/>
      <c r="I90" s="169">
        <f>ROUND(E90*H90,2)</f>
        <v>0</v>
      </c>
      <c r="J90" s="169"/>
      <c r="K90" s="169">
        <f>ROUND(E90*J90,2)</f>
        <v>0</v>
      </c>
      <c r="L90" s="169">
        <v>15</v>
      </c>
      <c r="M90" s="169">
        <f>G90*(1+L90/100)</f>
        <v>0</v>
      </c>
      <c r="N90" s="161">
        <v>1E-4</v>
      </c>
      <c r="O90" s="161">
        <f>ROUND(E90*N90,5)</f>
        <v>1E-4</v>
      </c>
      <c r="P90" s="161">
        <v>0</v>
      </c>
      <c r="Q90" s="161">
        <f>ROUND(E90*P90,5)</f>
        <v>0</v>
      </c>
      <c r="R90" s="161"/>
      <c r="S90" s="161"/>
      <c r="T90" s="162">
        <v>2.9000000000000001E-2</v>
      </c>
      <c r="U90" s="161">
        <f>ROUND(E90*T90,2)</f>
        <v>0.03</v>
      </c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130</v>
      </c>
      <c r="AF90" s="151"/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x14ac:dyDescent="0.2">
      <c r="A91" s="153" t="s">
        <v>125</v>
      </c>
      <c r="B91" s="159" t="s">
        <v>74</v>
      </c>
      <c r="C91" s="192" t="s">
        <v>75</v>
      </c>
      <c r="D91" s="163"/>
      <c r="E91" s="167"/>
      <c r="F91" s="170"/>
      <c r="G91" s="170">
        <f>SUMIF(AE92:AE94,"&lt;&gt;NOR",G92:G94)</f>
        <v>0</v>
      </c>
      <c r="H91" s="170"/>
      <c r="I91" s="170">
        <f>SUM(I92:I94)</f>
        <v>0</v>
      </c>
      <c r="J91" s="170"/>
      <c r="K91" s="170">
        <f>SUM(K92:K94)</f>
        <v>0</v>
      </c>
      <c r="L91" s="170"/>
      <c r="M91" s="170">
        <f>SUM(M92:M94)</f>
        <v>0</v>
      </c>
      <c r="N91" s="164"/>
      <c r="O91" s="164">
        <f>SUM(O92:O94)</f>
        <v>6.1900000000000002E-3</v>
      </c>
      <c r="P91" s="164"/>
      <c r="Q91" s="164">
        <f>SUM(Q92:Q94)</f>
        <v>6.5519999999999995E-2</v>
      </c>
      <c r="R91" s="164"/>
      <c r="S91" s="164"/>
      <c r="T91" s="165"/>
      <c r="U91" s="164">
        <f>SUM(U92:U94)</f>
        <v>1.3</v>
      </c>
      <c r="AE91" t="s">
        <v>126</v>
      </c>
    </row>
    <row r="92" spans="1:60" ht="22.5" outlineLevel="1" x14ac:dyDescent="0.2">
      <c r="A92" s="152">
        <v>73</v>
      </c>
      <c r="B92" s="158" t="s">
        <v>269</v>
      </c>
      <c r="C92" s="191" t="s">
        <v>270</v>
      </c>
      <c r="D92" s="160" t="s">
        <v>144</v>
      </c>
      <c r="E92" s="166">
        <v>23.774999999999999</v>
      </c>
      <c r="F92" s="168">
        <f>H92+J92</f>
        <v>0</v>
      </c>
      <c r="G92" s="169">
        <f>ROUND(E92*F92,2)</f>
        <v>0</v>
      </c>
      <c r="H92" s="169"/>
      <c r="I92" s="169">
        <f>ROUND(E92*H92,2)</f>
        <v>0</v>
      </c>
      <c r="J92" s="169"/>
      <c r="K92" s="169">
        <f>ROUND(E92*J92,2)</f>
        <v>0</v>
      </c>
      <c r="L92" s="169">
        <v>15</v>
      </c>
      <c r="M92" s="169">
        <f>G92*(1+L92/100)</f>
        <v>0</v>
      </c>
      <c r="N92" s="161">
        <v>2.5000000000000001E-4</v>
      </c>
      <c r="O92" s="161">
        <f>ROUND(E92*N92,5)</f>
        <v>5.94E-3</v>
      </c>
      <c r="P92" s="161">
        <v>2.5400000000000002E-3</v>
      </c>
      <c r="Q92" s="161">
        <f>ROUND(E92*P92,5)</f>
        <v>6.0389999999999999E-2</v>
      </c>
      <c r="R92" s="161"/>
      <c r="S92" s="161"/>
      <c r="T92" s="162">
        <v>0.03</v>
      </c>
      <c r="U92" s="161">
        <f>ROUND(E92*T92,2)</f>
        <v>0.71</v>
      </c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130</v>
      </c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2">
        <v>74</v>
      </c>
      <c r="B93" s="158" t="s">
        <v>271</v>
      </c>
      <c r="C93" s="191" t="s">
        <v>272</v>
      </c>
      <c r="D93" s="160" t="s">
        <v>273</v>
      </c>
      <c r="E93" s="166">
        <v>1</v>
      </c>
      <c r="F93" s="168">
        <f>H93+J93</f>
        <v>0</v>
      </c>
      <c r="G93" s="169">
        <f>ROUND(E93*F93,2)</f>
        <v>0</v>
      </c>
      <c r="H93" s="169"/>
      <c r="I93" s="169">
        <f>ROUND(E93*H93,2)</f>
        <v>0</v>
      </c>
      <c r="J93" s="169"/>
      <c r="K93" s="169">
        <f>ROUND(E93*J93,2)</f>
        <v>0</v>
      </c>
      <c r="L93" s="169">
        <v>15</v>
      </c>
      <c r="M93" s="169">
        <f>G93*(1+L93/100)</f>
        <v>0</v>
      </c>
      <c r="N93" s="161">
        <v>0</v>
      </c>
      <c r="O93" s="161">
        <f>ROUND(E93*N93,5)</f>
        <v>0</v>
      </c>
      <c r="P93" s="161">
        <v>5.13E-3</v>
      </c>
      <c r="Q93" s="161">
        <f>ROUND(E93*P93,5)</f>
        <v>5.13E-3</v>
      </c>
      <c r="R93" s="161"/>
      <c r="S93" s="161"/>
      <c r="T93" s="162">
        <v>0.27900000000000003</v>
      </c>
      <c r="U93" s="161">
        <f>ROUND(E93*T93,2)</f>
        <v>0.28000000000000003</v>
      </c>
      <c r="V93" s="151"/>
      <c r="W93" s="151"/>
      <c r="X93" s="151"/>
      <c r="Y93" s="151"/>
      <c r="Z93" s="151"/>
      <c r="AA93" s="151"/>
      <c r="AB93" s="151"/>
      <c r="AC93" s="151"/>
      <c r="AD93" s="151"/>
      <c r="AE93" s="151" t="s">
        <v>130</v>
      </c>
      <c r="AF93" s="151"/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2.5" outlineLevel="1" x14ac:dyDescent="0.2">
      <c r="A94" s="152">
        <v>75</v>
      </c>
      <c r="B94" s="158" t="s">
        <v>274</v>
      </c>
      <c r="C94" s="191" t="s">
        <v>275</v>
      </c>
      <c r="D94" s="160" t="s">
        <v>139</v>
      </c>
      <c r="E94" s="166">
        <v>1</v>
      </c>
      <c r="F94" s="168">
        <f>H94+J94</f>
        <v>0</v>
      </c>
      <c r="G94" s="169">
        <f>ROUND(E94*F94,2)</f>
        <v>0</v>
      </c>
      <c r="H94" s="169"/>
      <c r="I94" s="169">
        <f>ROUND(E94*H94,2)</f>
        <v>0</v>
      </c>
      <c r="J94" s="169"/>
      <c r="K94" s="169">
        <f>ROUND(E94*J94,2)</f>
        <v>0</v>
      </c>
      <c r="L94" s="169">
        <v>15</v>
      </c>
      <c r="M94" s="169">
        <f>G94*(1+L94/100)</f>
        <v>0</v>
      </c>
      <c r="N94" s="161">
        <v>2.5000000000000001E-4</v>
      </c>
      <c r="O94" s="161">
        <f>ROUND(E94*N94,5)</f>
        <v>2.5000000000000001E-4</v>
      </c>
      <c r="P94" s="161">
        <v>0</v>
      </c>
      <c r="Q94" s="161">
        <f>ROUND(E94*P94,5)</f>
        <v>0</v>
      </c>
      <c r="R94" s="161"/>
      <c r="S94" s="161"/>
      <c r="T94" s="162">
        <v>0.31</v>
      </c>
      <c r="U94" s="161">
        <f>ROUND(E94*T94,2)</f>
        <v>0.31</v>
      </c>
      <c r="V94" s="151"/>
      <c r="W94" s="151"/>
      <c r="X94" s="151"/>
      <c r="Y94" s="151"/>
      <c r="Z94" s="151"/>
      <c r="AA94" s="151"/>
      <c r="AB94" s="151"/>
      <c r="AC94" s="151"/>
      <c r="AD94" s="151"/>
      <c r="AE94" s="151" t="s">
        <v>130</v>
      </c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x14ac:dyDescent="0.2">
      <c r="A95" s="153" t="s">
        <v>125</v>
      </c>
      <c r="B95" s="159" t="s">
        <v>76</v>
      </c>
      <c r="C95" s="192" t="s">
        <v>77</v>
      </c>
      <c r="D95" s="163"/>
      <c r="E95" s="167"/>
      <c r="F95" s="170"/>
      <c r="G95" s="170">
        <f>SUMIF(AE96:AE98,"&lt;&gt;NOR",G96:G98)</f>
        <v>0</v>
      </c>
      <c r="H95" s="170"/>
      <c r="I95" s="170">
        <f>SUM(I96:I98)</f>
        <v>0</v>
      </c>
      <c r="J95" s="170"/>
      <c r="K95" s="170">
        <f>SUM(K96:K98)</f>
        <v>0</v>
      </c>
      <c r="L95" s="170"/>
      <c r="M95" s="170">
        <f>SUM(M96:M98)</f>
        <v>0</v>
      </c>
      <c r="N95" s="164"/>
      <c r="O95" s="164">
        <f>SUM(O96:O98)</f>
        <v>0</v>
      </c>
      <c r="P95" s="164"/>
      <c r="Q95" s="164">
        <f>SUM(Q96:Q98)</f>
        <v>0.17866000000000001</v>
      </c>
      <c r="R95" s="164"/>
      <c r="S95" s="164"/>
      <c r="T95" s="165"/>
      <c r="U95" s="164">
        <f>SUM(U96:U98)</f>
        <v>2</v>
      </c>
      <c r="AE95" t="s">
        <v>126</v>
      </c>
    </row>
    <row r="96" spans="1:60" outlineLevel="1" x14ac:dyDescent="0.2">
      <c r="A96" s="152">
        <v>76</v>
      </c>
      <c r="B96" s="158" t="s">
        <v>276</v>
      </c>
      <c r="C96" s="191" t="s">
        <v>277</v>
      </c>
      <c r="D96" s="160" t="s">
        <v>278</v>
      </c>
      <c r="E96" s="166">
        <v>1</v>
      </c>
      <c r="F96" s="168">
        <f>H96+J96</f>
        <v>0</v>
      </c>
      <c r="G96" s="169">
        <f>ROUND(E96*F96,2)</f>
        <v>0</v>
      </c>
      <c r="H96" s="169"/>
      <c r="I96" s="169">
        <f>ROUND(E96*H96,2)</f>
        <v>0</v>
      </c>
      <c r="J96" s="169"/>
      <c r="K96" s="169">
        <f>ROUND(E96*J96,2)</f>
        <v>0</v>
      </c>
      <c r="L96" s="169">
        <v>15</v>
      </c>
      <c r="M96" s="169">
        <f>G96*(1+L96/100)</f>
        <v>0</v>
      </c>
      <c r="N96" s="161">
        <v>0</v>
      </c>
      <c r="O96" s="161">
        <f>ROUND(E96*N96,5)</f>
        <v>0</v>
      </c>
      <c r="P96" s="161">
        <v>3.4200000000000001E-2</v>
      </c>
      <c r="Q96" s="161">
        <f>ROUND(E96*P96,5)</f>
        <v>3.4200000000000001E-2</v>
      </c>
      <c r="R96" s="161"/>
      <c r="S96" s="161"/>
      <c r="T96" s="162">
        <v>0.46500000000000002</v>
      </c>
      <c r="U96" s="161">
        <f>ROUND(E96*T96,2)</f>
        <v>0.47</v>
      </c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130</v>
      </c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2">
        <v>77</v>
      </c>
      <c r="B97" s="158" t="s">
        <v>279</v>
      </c>
      <c r="C97" s="191" t="s">
        <v>280</v>
      </c>
      <c r="D97" s="160" t="s">
        <v>278</v>
      </c>
      <c r="E97" s="166">
        <v>1</v>
      </c>
      <c r="F97" s="168">
        <f>H97+J97</f>
        <v>0</v>
      </c>
      <c r="G97" s="169">
        <f>ROUND(E97*F97,2)</f>
        <v>0</v>
      </c>
      <c r="H97" s="169"/>
      <c r="I97" s="169">
        <f>ROUND(E97*H97,2)</f>
        <v>0</v>
      </c>
      <c r="J97" s="169"/>
      <c r="K97" s="169">
        <f>ROUND(E97*J97,2)</f>
        <v>0</v>
      </c>
      <c r="L97" s="169">
        <v>15</v>
      </c>
      <c r="M97" s="169">
        <f>G97*(1+L97/100)</f>
        <v>0</v>
      </c>
      <c r="N97" s="161">
        <v>0</v>
      </c>
      <c r="O97" s="161">
        <f>ROUND(E97*N97,5)</f>
        <v>0</v>
      </c>
      <c r="P97" s="161">
        <v>0.125</v>
      </c>
      <c r="Q97" s="161">
        <f>ROUND(E97*P97,5)</f>
        <v>0.125</v>
      </c>
      <c r="R97" s="161"/>
      <c r="S97" s="161"/>
      <c r="T97" s="162">
        <v>1.1499999999999999</v>
      </c>
      <c r="U97" s="161">
        <f>ROUND(E97*T97,2)</f>
        <v>1.1499999999999999</v>
      </c>
      <c r="V97" s="151"/>
      <c r="W97" s="151"/>
      <c r="X97" s="151"/>
      <c r="Y97" s="151"/>
      <c r="Z97" s="151"/>
      <c r="AA97" s="151"/>
      <c r="AB97" s="151"/>
      <c r="AC97" s="151"/>
      <c r="AD97" s="151"/>
      <c r="AE97" s="151" t="s">
        <v>130</v>
      </c>
      <c r="AF97" s="151"/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2">
        <v>78</v>
      </c>
      <c r="B98" s="158" t="s">
        <v>281</v>
      </c>
      <c r="C98" s="191" t="s">
        <v>282</v>
      </c>
      <c r="D98" s="160" t="s">
        <v>278</v>
      </c>
      <c r="E98" s="166">
        <v>1</v>
      </c>
      <c r="F98" s="168">
        <f>H98+J98</f>
        <v>0</v>
      </c>
      <c r="G98" s="169">
        <f>ROUND(E98*F98,2)</f>
        <v>0</v>
      </c>
      <c r="H98" s="169"/>
      <c r="I98" s="169">
        <f>ROUND(E98*H98,2)</f>
        <v>0</v>
      </c>
      <c r="J98" s="169"/>
      <c r="K98" s="169">
        <f>ROUND(E98*J98,2)</f>
        <v>0</v>
      </c>
      <c r="L98" s="169">
        <v>15</v>
      </c>
      <c r="M98" s="169">
        <f>G98*(1+L98/100)</f>
        <v>0</v>
      </c>
      <c r="N98" s="161">
        <v>0</v>
      </c>
      <c r="O98" s="161">
        <f>ROUND(E98*N98,5)</f>
        <v>0</v>
      </c>
      <c r="P98" s="161">
        <v>1.9460000000000002E-2</v>
      </c>
      <c r="Q98" s="161">
        <f>ROUND(E98*P98,5)</f>
        <v>1.9460000000000002E-2</v>
      </c>
      <c r="R98" s="161"/>
      <c r="S98" s="161"/>
      <c r="T98" s="162">
        <v>0.38200000000000001</v>
      </c>
      <c r="U98" s="161">
        <f>ROUND(E98*T98,2)</f>
        <v>0.38</v>
      </c>
      <c r="V98" s="151"/>
      <c r="W98" s="151"/>
      <c r="X98" s="151"/>
      <c r="Y98" s="151"/>
      <c r="Z98" s="151"/>
      <c r="AA98" s="151"/>
      <c r="AB98" s="151"/>
      <c r="AC98" s="151"/>
      <c r="AD98" s="151"/>
      <c r="AE98" s="151" t="s">
        <v>130</v>
      </c>
      <c r="AF98" s="151"/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x14ac:dyDescent="0.2">
      <c r="A99" s="153" t="s">
        <v>125</v>
      </c>
      <c r="B99" s="159" t="s">
        <v>78</v>
      </c>
      <c r="C99" s="192" t="s">
        <v>79</v>
      </c>
      <c r="D99" s="163"/>
      <c r="E99" s="167"/>
      <c r="F99" s="170"/>
      <c r="G99" s="170">
        <f>SUMIF(AE100:AE133,"&lt;&gt;NOR",G100:G133)</f>
        <v>0</v>
      </c>
      <c r="H99" s="170"/>
      <c r="I99" s="170">
        <f>SUM(I100:I133)</f>
        <v>0</v>
      </c>
      <c r="J99" s="170"/>
      <c r="K99" s="170">
        <f>SUM(K100:K133)</f>
        <v>0</v>
      </c>
      <c r="L99" s="170"/>
      <c r="M99" s="170">
        <f>SUM(M100:M133)</f>
        <v>0</v>
      </c>
      <c r="N99" s="164"/>
      <c r="O99" s="164">
        <f>SUM(O100:O133)</f>
        <v>7.8724300000000014</v>
      </c>
      <c r="P99" s="164"/>
      <c r="Q99" s="164">
        <f>SUM(Q100:Q133)</f>
        <v>26.6127</v>
      </c>
      <c r="R99" s="164"/>
      <c r="S99" s="164"/>
      <c r="T99" s="165"/>
      <c r="U99" s="164">
        <f>SUM(U100:U133)</f>
        <v>583.73000000000013</v>
      </c>
      <c r="AE99" t="s">
        <v>126</v>
      </c>
    </row>
    <row r="100" spans="1:60" outlineLevel="1" x14ac:dyDescent="0.2">
      <c r="A100" s="152">
        <v>79</v>
      </c>
      <c r="B100" s="158" t="s">
        <v>283</v>
      </c>
      <c r="C100" s="191" t="s">
        <v>284</v>
      </c>
      <c r="D100" s="160" t="s">
        <v>133</v>
      </c>
      <c r="E100" s="166">
        <v>331.46</v>
      </c>
      <c r="F100" s="168">
        <f t="shared" ref="F100:F133" si="40">H100+J100</f>
        <v>0</v>
      </c>
      <c r="G100" s="169">
        <f t="shared" ref="G100:G133" si="41">ROUND(E100*F100,2)</f>
        <v>0</v>
      </c>
      <c r="H100" s="169"/>
      <c r="I100" s="169">
        <f t="shared" ref="I100:I133" si="42">ROUND(E100*H100,2)</f>
        <v>0</v>
      </c>
      <c r="J100" s="169"/>
      <c r="K100" s="169">
        <f t="shared" ref="K100:K133" si="43">ROUND(E100*J100,2)</f>
        <v>0</v>
      </c>
      <c r="L100" s="169">
        <v>15</v>
      </c>
      <c r="M100" s="169">
        <f t="shared" ref="M100:M133" si="44">G100*(1+L100/100)</f>
        <v>0</v>
      </c>
      <c r="N100" s="161">
        <v>0</v>
      </c>
      <c r="O100" s="161">
        <f t="shared" ref="O100:O133" si="45">ROUND(E100*N100,5)</f>
        <v>0</v>
      </c>
      <c r="P100" s="161">
        <v>7.0000000000000001E-3</v>
      </c>
      <c r="Q100" s="161">
        <f t="shared" ref="Q100:Q133" si="46">ROUND(E100*P100,5)</f>
        <v>2.3202199999999999</v>
      </c>
      <c r="R100" s="161"/>
      <c r="S100" s="161"/>
      <c r="T100" s="162">
        <v>0.06</v>
      </c>
      <c r="U100" s="161">
        <f t="shared" ref="U100:U133" si="47">ROUND(E100*T100,2)</f>
        <v>19.89</v>
      </c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 t="s">
        <v>130</v>
      </c>
      <c r="AF100" s="151"/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ht="22.5" outlineLevel="1" x14ac:dyDescent="0.2">
      <c r="A101" s="152">
        <v>80</v>
      </c>
      <c r="B101" s="158" t="s">
        <v>285</v>
      </c>
      <c r="C101" s="191" t="s">
        <v>286</v>
      </c>
      <c r="D101" s="160" t="s">
        <v>133</v>
      </c>
      <c r="E101" s="166">
        <v>331.46</v>
      </c>
      <c r="F101" s="168">
        <f t="shared" si="40"/>
        <v>0</v>
      </c>
      <c r="G101" s="169">
        <f t="shared" si="41"/>
        <v>0</v>
      </c>
      <c r="H101" s="169"/>
      <c r="I101" s="169">
        <f t="shared" si="42"/>
        <v>0</v>
      </c>
      <c r="J101" s="169"/>
      <c r="K101" s="169">
        <f t="shared" si="43"/>
        <v>0</v>
      </c>
      <c r="L101" s="169">
        <v>15</v>
      </c>
      <c r="M101" s="169">
        <f t="shared" si="44"/>
        <v>0</v>
      </c>
      <c r="N101" s="161">
        <v>4.0299999999999997E-3</v>
      </c>
      <c r="O101" s="161">
        <f t="shared" si="45"/>
        <v>1.33578</v>
      </c>
      <c r="P101" s="161">
        <v>0</v>
      </c>
      <c r="Q101" s="161">
        <f t="shared" si="46"/>
        <v>0</v>
      </c>
      <c r="R101" s="161"/>
      <c r="S101" s="161"/>
      <c r="T101" s="162">
        <v>0.156</v>
      </c>
      <c r="U101" s="161">
        <f t="shared" si="47"/>
        <v>51.71</v>
      </c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 t="s">
        <v>130</v>
      </c>
      <c r="AF101" s="151"/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52">
        <v>81</v>
      </c>
      <c r="B102" s="158" t="s">
        <v>287</v>
      </c>
      <c r="C102" s="191" t="s">
        <v>288</v>
      </c>
      <c r="D102" s="160" t="s">
        <v>133</v>
      </c>
      <c r="E102" s="166">
        <v>331.46</v>
      </c>
      <c r="F102" s="168">
        <f t="shared" si="40"/>
        <v>0</v>
      </c>
      <c r="G102" s="169">
        <f t="shared" si="41"/>
        <v>0</v>
      </c>
      <c r="H102" s="169"/>
      <c r="I102" s="169">
        <f t="shared" si="42"/>
        <v>0</v>
      </c>
      <c r="J102" s="169"/>
      <c r="K102" s="169">
        <f t="shared" si="43"/>
        <v>0</v>
      </c>
      <c r="L102" s="169">
        <v>15</v>
      </c>
      <c r="M102" s="169">
        <f t="shared" si="44"/>
        <v>0</v>
      </c>
      <c r="N102" s="161">
        <v>0</v>
      </c>
      <c r="O102" s="161">
        <f t="shared" si="45"/>
        <v>0</v>
      </c>
      <c r="P102" s="161">
        <v>0</v>
      </c>
      <c r="Q102" s="161">
        <f t="shared" si="46"/>
        <v>0</v>
      </c>
      <c r="R102" s="161"/>
      <c r="S102" s="161"/>
      <c r="T102" s="162">
        <v>5.5E-2</v>
      </c>
      <c r="U102" s="161">
        <f t="shared" si="47"/>
        <v>18.23</v>
      </c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 t="s">
        <v>130</v>
      </c>
      <c r="AF102" s="151"/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52">
        <v>82</v>
      </c>
      <c r="B103" s="158" t="s">
        <v>289</v>
      </c>
      <c r="C103" s="191" t="s">
        <v>290</v>
      </c>
      <c r="D103" s="160" t="s">
        <v>144</v>
      </c>
      <c r="E103" s="166">
        <v>7</v>
      </c>
      <c r="F103" s="168">
        <f t="shared" si="40"/>
        <v>0</v>
      </c>
      <c r="G103" s="169">
        <f t="shared" si="41"/>
        <v>0</v>
      </c>
      <c r="H103" s="169"/>
      <c r="I103" s="169">
        <f t="shared" si="42"/>
        <v>0</v>
      </c>
      <c r="J103" s="169"/>
      <c r="K103" s="169">
        <f t="shared" si="43"/>
        <v>0</v>
      </c>
      <c r="L103" s="169">
        <v>15</v>
      </c>
      <c r="M103" s="169">
        <f t="shared" si="44"/>
        <v>0</v>
      </c>
      <c r="N103" s="161">
        <v>1.6000000000000001E-4</v>
      </c>
      <c r="O103" s="161">
        <f t="shared" si="45"/>
        <v>1.1199999999999999E-3</v>
      </c>
      <c r="P103" s="161">
        <v>1.2319999999999999E-2</v>
      </c>
      <c r="Q103" s="161">
        <f t="shared" si="46"/>
        <v>8.6239999999999997E-2</v>
      </c>
      <c r="R103" s="161"/>
      <c r="S103" s="161"/>
      <c r="T103" s="162">
        <v>0.27779999999999999</v>
      </c>
      <c r="U103" s="161">
        <f t="shared" si="47"/>
        <v>1.94</v>
      </c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 t="s">
        <v>130</v>
      </c>
      <c r="AF103" s="151"/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33.75" outlineLevel="1" x14ac:dyDescent="0.2">
      <c r="A104" s="152">
        <v>83</v>
      </c>
      <c r="B104" s="158" t="s">
        <v>291</v>
      </c>
      <c r="C104" s="191" t="s">
        <v>292</v>
      </c>
      <c r="D104" s="160" t="s">
        <v>144</v>
      </c>
      <c r="E104" s="166">
        <v>3.5</v>
      </c>
      <c r="F104" s="168">
        <f t="shared" si="40"/>
        <v>0</v>
      </c>
      <c r="G104" s="169">
        <f t="shared" si="41"/>
        <v>0</v>
      </c>
      <c r="H104" s="169"/>
      <c r="I104" s="169">
        <f t="shared" si="42"/>
        <v>0</v>
      </c>
      <c r="J104" s="169"/>
      <c r="K104" s="169">
        <f t="shared" si="43"/>
        <v>0</v>
      </c>
      <c r="L104" s="169">
        <v>15</v>
      </c>
      <c r="M104" s="169">
        <f t="shared" si="44"/>
        <v>0</v>
      </c>
      <c r="N104" s="161">
        <v>2.6409999999999999E-2</v>
      </c>
      <c r="O104" s="161">
        <f t="shared" si="45"/>
        <v>9.2439999999999994E-2</v>
      </c>
      <c r="P104" s="161">
        <v>0</v>
      </c>
      <c r="Q104" s="161">
        <f t="shared" si="46"/>
        <v>0</v>
      </c>
      <c r="R104" s="161"/>
      <c r="S104" s="161"/>
      <c r="T104" s="162">
        <v>0.60599999999999998</v>
      </c>
      <c r="U104" s="161">
        <f t="shared" si="47"/>
        <v>2.12</v>
      </c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 t="s">
        <v>130</v>
      </c>
      <c r="AF104" s="151"/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ht="33.75" outlineLevel="1" x14ac:dyDescent="0.2">
      <c r="A105" s="152">
        <v>84</v>
      </c>
      <c r="B105" s="158" t="s">
        <v>293</v>
      </c>
      <c r="C105" s="191" t="s">
        <v>294</v>
      </c>
      <c r="D105" s="160" t="s">
        <v>144</v>
      </c>
      <c r="E105" s="166">
        <v>3.5</v>
      </c>
      <c r="F105" s="168">
        <f t="shared" si="40"/>
        <v>0</v>
      </c>
      <c r="G105" s="169">
        <f t="shared" si="41"/>
        <v>0</v>
      </c>
      <c r="H105" s="169"/>
      <c r="I105" s="169">
        <f t="shared" si="42"/>
        <v>0</v>
      </c>
      <c r="J105" s="169"/>
      <c r="K105" s="169">
        <f t="shared" si="43"/>
        <v>0</v>
      </c>
      <c r="L105" s="169">
        <v>15</v>
      </c>
      <c r="M105" s="169">
        <f t="shared" si="44"/>
        <v>0</v>
      </c>
      <c r="N105" s="161">
        <v>1.4670000000000001E-2</v>
      </c>
      <c r="O105" s="161">
        <f t="shared" si="45"/>
        <v>5.135E-2</v>
      </c>
      <c r="P105" s="161">
        <v>0</v>
      </c>
      <c r="Q105" s="161">
        <f t="shared" si="46"/>
        <v>0</v>
      </c>
      <c r="R105" s="161"/>
      <c r="S105" s="161"/>
      <c r="T105" s="162">
        <v>0.41599999999999998</v>
      </c>
      <c r="U105" s="161">
        <f t="shared" si="47"/>
        <v>1.46</v>
      </c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 t="s">
        <v>130</v>
      </c>
      <c r="AF105" s="151"/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ht="22.5" outlineLevel="1" x14ac:dyDescent="0.2">
      <c r="A106" s="152">
        <v>85</v>
      </c>
      <c r="B106" s="158" t="s">
        <v>295</v>
      </c>
      <c r="C106" s="191" t="s">
        <v>296</v>
      </c>
      <c r="D106" s="160" t="s">
        <v>144</v>
      </c>
      <c r="E106" s="166">
        <v>9.1999999999999993</v>
      </c>
      <c r="F106" s="168">
        <f t="shared" si="40"/>
        <v>0</v>
      </c>
      <c r="G106" s="169">
        <f t="shared" si="41"/>
        <v>0</v>
      </c>
      <c r="H106" s="169"/>
      <c r="I106" s="169">
        <f t="shared" si="42"/>
        <v>0</v>
      </c>
      <c r="J106" s="169"/>
      <c r="K106" s="169">
        <f t="shared" si="43"/>
        <v>0</v>
      </c>
      <c r="L106" s="169">
        <v>15</v>
      </c>
      <c r="M106" s="169">
        <f t="shared" si="44"/>
        <v>0</v>
      </c>
      <c r="N106" s="161">
        <v>1.6000000000000001E-4</v>
      </c>
      <c r="O106" s="161">
        <f t="shared" si="45"/>
        <v>1.47E-3</v>
      </c>
      <c r="P106" s="161">
        <v>1.2319999999999999E-2</v>
      </c>
      <c r="Q106" s="161">
        <f t="shared" si="46"/>
        <v>0.11334</v>
      </c>
      <c r="R106" s="161"/>
      <c r="S106" s="161"/>
      <c r="T106" s="162">
        <v>0.33815000000000001</v>
      </c>
      <c r="U106" s="161">
        <f t="shared" si="47"/>
        <v>3.11</v>
      </c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 t="s">
        <v>130</v>
      </c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ht="33.75" outlineLevel="1" x14ac:dyDescent="0.2">
      <c r="A107" s="152">
        <v>86</v>
      </c>
      <c r="B107" s="158" t="s">
        <v>293</v>
      </c>
      <c r="C107" s="191" t="s">
        <v>297</v>
      </c>
      <c r="D107" s="160" t="s">
        <v>144</v>
      </c>
      <c r="E107" s="166">
        <v>9.1999999999999993</v>
      </c>
      <c r="F107" s="168">
        <f t="shared" si="40"/>
        <v>0</v>
      </c>
      <c r="G107" s="169">
        <f t="shared" si="41"/>
        <v>0</v>
      </c>
      <c r="H107" s="169"/>
      <c r="I107" s="169">
        <f t="shared" si="42"/>
        <v>0</v>
      </c>
      <c r="J107" s="169"/>
      <c r="K107" s="169">
        <f t="shared" si="43"/>
        <v>0</v>
      </c>
      <c r="L107" s="169">
        <v>15</v>
      </c>
      <c r="M107" s="169">
        <f t="shared" si="44"/>
        <v>0</v>
      </c>
      <c r="N107" s="161">
        <v>1.4670000000000001E-2</v>
      </c>
      <c r="O107" s="161">
        <f t="shared" si="45"/>
        <v>0.13496</v>
      </c>
      <c r="P107" s="161">
        <v>0</v>
      </c>
      <c r="Q107" s="161">
        <f t="shared" si="46"/>
        <v>0</v>
      </c>
      <c r="R107" s="161"/>
      <c r="S107" s="161"/>
      <c r="T107" s="162">
        <v>0.41599999999999998</v>
      </c>
      <c r="U107" s="161">
        <f t="shared" si="47"/>
        <v>3.83</v>
      </c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 t="s">
        <v>130</v>
      </c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ht="22.5" outlineLevel="1" x14ac:dyDescent="0.2">
      <c r="A108" s="152">
        <v>87</v>
      </c>
      <c r="B108" s="158" t="s">
        <v>298</v>
      </c>
      <c r="C108" s="191" t="s">
        <v>299</v>
      </c>
      <c r="D108" s="160" t="s">
        <v>144</v>
      </c>
      <c r="E108" s="166">
        <v>60.6</v>
      </c>
      <c r="F108" s="168">
        <f t="shared" si="40"/>
        <v>0</v>
      </c>
      <c r="G108" s="169">
        <f t="shared" si="41"/>
        <v>0</v>
      </c>
      <c r="H108" s="169"/>
      <c r="I108" s="169">
        <f t="shared" si="42"/>
        <v>0</v>
      </c>
      <c r="J108" s="169"/>
      <c r="K108" s="169">
        <f t="shared" si="43"/>
        <v>0</v>
      </c>
      <c r="L108" s="169">
        <v>15</v>
      </c>
      <c r="M108" s="169">
        <f t="shared" si="44"/>
        <v>0</v>
      </c>
      <c r="N108" s="161">
        <v>1.6000000000000001E-4</v>
      </c>
      <c r="O108" s="161">
        <f t="shared" si="45"/>
        <v>9.7000000000000003E-3</v>
      </c>
      <c r="P108" s="161">
        <v>1.2319999999999999E-2</v>
      </c>
      <c r="Q108" s="161">
        <f t="shared" si="46"/>
        <v>0.74658999999999998</v>
      </c>
      <c r="R108" s="161"/>
      <c r="S108" s="161"/>
      <c r="T108" s="162">
        <v>0.18759999999999999</v>
      </c>
      <c r="U108" s="161">
        <f t="shared" si="47"/>
        <v>11.37</v>
      </c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 t="s">
        <v>130</v>
      </c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ht="22.5" outlineLevel="1" x14ac:dyDescent="0.2">
      <c r="A109" s="152">
        <v>88</v>
      </c>
      <c r="B109" s="158" t="s">
        <v>295</v>
      </c>
      <c r="C109" s="191" t="s">
        <v>300</v>
      </c>
      <c r="D109" s="160" t="s">
        <v>144</v>
      </c>
      <c r="E109" s="166">
        <v>13.8</v>
      </c>
      <c r="F109" s="168">
        <f t="shared" si="40"/>
        <v>0</v>
      </c>
      <c r="G109" s="169">
        <f t="shared" si="41"/>
        <v>0</v>
      </c>
      <c r="H109" s="169"/>
      <c r="I109" s="169">
        <f t="shared" si="42"/>
        <v>0</v>
      </c>
      <c r="J109" s="169"/>
      <c r="K109" s="169">
        <f t="shared" si="43"/>
        <v>0</v>
      </c>
      <c r="L109" s="169">
        <v>15</v>
      </c>
      <c r="M109" s="169">
        <f t="shared" si="44"/>
        <v>0</v>
      </c>
      <c r="N109" s="161">
        <v>1.6000000000000001E-4</v>
      </c>
      <c r="O109" s="161">
        <f t="shared" si="45"/>
        <v>2.2100000000000002E-3</v>
      </c>
      <c r="P109" s="161">
        <v>1.2319999999999999E-2</v>
      </c>
      <c r="Q109" s="161">
        <f t="shared" si="46"/>
        <v>0.17002</v>
      </c>
      <c r="R109" s="161"/>
      <c r="S109" s="161"/>
      <c r="T109" s="162">
        <v>0.33815000000000001</v>
      </c>
      <c r="U109" s="161">
        <f t="shared" si="47"/>
        <v>4.67</v>
      </c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 t="s">
        <v>130</v>
      </c>
      <c r="AF109" s="151"/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ht="33.75" outlineLevel="1" x14ac:dyDescent="0.2">
      <c r="A110" s="152">
        <v>89</v>
      </c>
      <c r="B110" s="158" t="s">
        <v>301</v>
      </c>
      <c r="C110" s="191" t="s">
        <v>302</v>
      </c>
      <c r="D110" s="160" t="s">
        <v>144</v>
      </c>
      <c r="E110" s="166">
        <v>74.400000000000006</v>
      </c>
      <c r="F110" s="168">
        <f t="shared" si="40"/>
        <v>0</v>
      </c>
      <c r="G110" s="169">
        <f t="shared" si="41"/>
        <v>0</v>
      </c>
      <c r="H110" s="169"/>
      <c r="I110" s="169">
        <f t="shared" si="42"/>
        <v>0</v>
      </c>
      <c r="J110" s="169"/>
      <c r="K110" s="169">
        <f t="shared" si="43"/>
        <v>0</v>
      </c>
      <c r="L110" s="169">
        <v>15</v>
      </c>
      <c r="M110" s="169">
        <f t="shared" si="44"/>
        <v>0</v>
      </c>
      <c r="N110" s="161">
        <v>9.0000000000000006E-5</v>
      </c>
      <c r="O110" s="161">
        <f t="shared" si="45"/>
        <v>6.7000000000000002E-3</v>
      </c>
      <c r="P110" s="161">
        <v>0</v>
      </c>
      <c r="Q110" s="161">
        <f t="shared" si="46"/>
        <v>0</v>
      </c>
      <c r="R110" s="161"/>
      <c r="S110" s="161"/>
      <c r="T110" s="162">
        <v>0.41599999999999998</v>
      </c>
      <c r="U110" s="161">
        <f t="shared" si="47"/>
        <v>30.95</v>
      </c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 t="s">
        <v>130</v>
      </c>
      <c r="AF110" s="151"/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ht="22.5" outlineLevel="1" x14ac:dyDescent="0.2">
      <c r="A111" s="152">
        <v>90</v>
      </c>
      <c r="B111" s="158" t="s">
        <v>303</v>
      </c>
      <c r="C111" s="191" t="s">
        <v>304</v>
      </c>
      <c r="D111" s="160" t="s">
        <v>144</v>
      </c>
      <c r="E111" s="166">
        <v>49.5</v>
      </c>
      <c r="F111" s="168">
        <f t="shared" si="40"/>
        <v>0</v>
      </c>
      <c r="G111" s="169">
        <f t="shared" si="41"/>
        <v>0</v>
      </c>
      <c r="H111" s="169"/>
      <c r="I111" s="169">
        <f t="shared" si="42"/>
        <v>0</v>
      </c>
      <c r="J111" s="169"/>
      <c r="K111" s="169">
        <f t="shared" si="43"/>
        <v>0</v>
      </c>
      <c r="L111" s="169">
        <v>15</v>
      </c>
      <c r="M111" s="169">
        <f t="shared" si="44"/>
        <v>0</v>
      </c>
      <c r="N111" s="161">
        <v>1.6000000000000001E-4</v>
      </c>
      <c r="O111" s="161">
        <f t="shared" si="45"/>
        <v>7.92E-3</v>
      </c>
      <c r="P111" s="161">
        <v>1.2319999999999999E-2</v>
      </c>
      <c r="Q111" s="161">
        <f t="shared" si="46"/>
        <v>0.60984000000000005</v>
      </c>
      <c r="R111" s="161"/>
      <c r="S111" s="161"/>
      <c r="T111" s="162">
        <v>0.2477</v>
      </c>
      <c r="U111" s="161">
        <f t="shared" si="47"/>
        <v>12.26</v>
      </c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 t="s">
        <v>130</v>
      </c>
      <c r="AF111" s="151"/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ht="22.5" outlineLevel="1" x14ac:dyDescent="0.2">
      <c r="A112" s="152">
        <v>91</v>
      </c>
      <c r="B112" s="158" t="s">
        <v>293</v>
      </c>
      <c r="C112" s="191" t="s">
        <v>305</v>
      </c>
      <c r="D112" s="160" t="s">
        <v>144</v>
      </c>
      <c r="E112" s="166">
        <v>44</v>
      </c>
      <c r="F112" s="168">
        <f t="shared" si="40"/>
        <v>0</v>
      </c>
      <c r="G112" s="169">
        <f t="shared" si="41"/>
        <v>0</v>
      </c>
      <c r="H112" s="169"/>
      <c r="I112" s="169">
        <f t="shared" si="42"/>
        <v>0</v>
      </c>
      <c r="J112" s="169"/>
      <c r="K112" s="169">
        <f t="shared" si="43"/>
        <v>0</v>
      </c>
      <c r="L112" s="169">
        <v>15</v>
      </c>
      <c r="M112" s="169">
        <f t="shared" si="44"/>
        <v>0</v>
      </c>
      <c r="N112" s="161">
        <v>1.4670000000000001E-2</v>
      </c>
      <c r="O112" s="161">
        <f t="shared" si="45"/>
        <v>0.64548000000000005</v>
      </c>
      <c r="P112" s="161">
        <v>0</v>
      </c>
      <c r="Q112" s="161">
        <f t="shared" si="46"/>
        <v>0</v>
      </c>
      <c r="R112" s="161"/>
      <c r="S112" s="161"/>
      <c r="T112" s="162">
        <v>0.41599999999999998</v>
      </c>
      <c r="U112" s="161">
        <f t="shared" si="47"/>
        <v>18.3</v>
      </c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 t="s">
        <v>130</v>
      </c>
      <c r="AF112" s="151"/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ht="33.75" outlineLevel="1" x14ac:dyDescent="0.2">
      <c r="A113" s="152">
        <v>92</v>
      </c>
      <c r="B113" s="158" t="s">
        <v>306</v>
      </c>
      <c r="C113" s="191" t="s">
        <v>307</v>
      </c>
      <c r="D113" s="160" t="s">
        <v>144</v>
      </c>
      <c r="E113" s="166">
        <v>5.5</v>
      </c>
      <c r="F113" s="168">
        <f t="shared" si="40"/>
        <v>0</v>
      </c>
      <c r="G113" s="169">
        <f t="shared" si="41"/>
        <v>0</v>
      </c>
      <c r="H113" s="169"/>
      <c r="I113" s="169">
        <f t="shared" si="42"/>
        <v>0</v>
      </c>
      <c r="J113" s="169"/>
      <c r="K113" s="169">
        <f t="shared" si="43"/>
        <v>0</v>
      </c>
      <c r="L113" s="169">
        <v>15</v>
      </c>
      <c r="M113" s="169">
        <f t="shared" si="44"/>
        <v>0</v>
      </c>
      <c r="N113" s="161">
        <v>1.602E-2</v>
      </c>
      <c r="O113" s="161">
        <f t="shared" si="45"/>
        <v>8.8109999999999994E-2</v>
      </c>
      <c r="P113" s="161">
        <v>0</v>
      </c>
      <c r="Q113" s="161">
        <f t="shared" si="46"/>
        <v>0</v>
      </c>
      <c r="R113" s="161"/>
      <c r="S113" s="161"/>
      <c r="T113" s="162">
        <v>0.496</v>
      </c>
      <c r="U113" s="161">
        <f t="shared" si="47"/>
        <v>2.73</v>
      </c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 t="s">
        <v>130</v>
      </c>
      <c r="AF113" s="151"/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ht="22.5" outlineLevel="1" x14ac:dyDescent="0.2">
      <c r="A114" s="152">
        <v>93</v>
      </c>
      <c r="B114" s="158" t="s">
        <v>308</v>
      </c>
      <c r="C114" s="191" t="s">
        <v>309</v>
      </c>
      <c r="D114" s="160" t="s">
        <v>144</v>
      </c>
      <c r="E114" s="166">
        <v>16.5</v>
      </c>
      <c r="F114" s="168">
        <f t="shared" si="40"/>
        <v>0</v>
      </c>
      <c r="G114" s="169">
        <f t="shared" si="41"/>
        <v>0</v>
      </c>
      <c r="H114" s="169"/>
      <c r="I114" s="169">
        <f t="shared" si="42"/>
        <v>0</v>
      </c>
      <c r="J114" s="169"/>
      <c r="K114" s="169">
        <f t="shared" si="43"/>
        <v>0</v>
      </c>
      <c r="L114" s="169">
        <v>15</v>
      </c>
      <c r="M114" s="169">
        <f t="shared" si="44"/>
        <v>0</v>
      </c>
      <c r="N114" s="161">
        <v>7.1199999999999996E-3</v>
      </c>
      <c r="O114" s="161">
        <f t="shared" si="45"/>
        <v>0.11748</v>
      </c>
      <c r="P114" s="161">
        <v>0</v>
      </c>
      <c r="Q114" s="161">
        <f t="shared" si="46"/>
        <v>0</v>
      </c>
      <c r="R114" s="161"/>
      <c r="S114" s="161"/>
      <c r="T114" s="162">
        <v>0.34200000000000003</v>
      </c>
      <c r="U114" s="161">
        <f t="shared" si="47"/>
        <v>5.64</v>
      </c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 t="s">
        <v>130</v>
      </c>
      <c r="AF114" s="151"/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ht="22.5" outlineLevel="1" x14ac:dyDescent="0.2">
      <c r="A115" s="152">
        <v>94</v>
      </c>
      <c r="B115" s="158" t="s">
        <v>308</v>
      </c>
      <c r="C115" s="191" t="s">
        <v>310</v>
      </c>
      <c r="D115" s="160" t="s">
        <v>144</v>
      </c>
      <c r="E115" s="166">
        <v>11.2</v>
      </c>
      <c r="F115" s="168">
        <f t="shared" si="40"/>
        <v>0</v>
      </c>
      <c r="G115" s="169">
        <f t="shared" si="41"/>
        <v>0</v>
      </c>
      <c r="H115" s="169"/>
      <c r="I115" s="169">
        <f t="shared" si="42"/>
        <v>0</v>
      </c>
      <c r="J115" s="169"/>
      <c r="K115" s="169">
        <f t="shared" si="43"/>
        <v>0</v>
      </c>
      <c r="L115" s="169">
        <v>15</v>
      </c>
      <c r="M115" s="169">
        <f t="shared" si="44"/>
        <v>0</v>
      </c>
      <c r="N115" s="161">
        <v>7.1199999999999996E-3</v>
      </c>
      <c r="O115" s="161">
        <f t="shared" si="45"/>
        <v>7.9740000000000005E-2</v>
      </c>
      <c r="P115" s="161">
        <v>0</v>
      </c>
      <c r="Q115" s="161">
        <f t="shared" si="46"/>
        <v>0</v>
      </c>
      <c r="R115" s="161"/>
      <c r="S115" s="161"/>
      <c r="T115" s="162">
        <v>0.34200000000000003</v>
      </c>
      <c r="U115" s="161">
        <f t="shared" si="47"/>
        <v>3.83</v>
      </c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 t="s">
        <v>130</v>
      </c>
      <c r="AF115" s="151"/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2">
        <v>95</v>
      </c>
      <c r="B116" s="158" t="s">
        <v>311</v>
      </c>
      <c r="C116" s="191" t="s">
        <v>312</v>
      </c>
      <c r="D116" s="160" t="s">
        <v>139</v>
      </c>
      <c r="E116" s="166">
        <v>90</v>
      </c>
      <c r="F116" s="168">
        <f t="shared" si="40"/>
        <v>0</v>
      </c>
      <c r="G116" s="169">
        <f t="shared" si="41"/>
        <v>0</v>
      </c>
      <c r="H116" s="169"/>
      <c r="I116" s="169">
        <f t="shared" si="42"/>
        <v>0</v>
      </c>
      <c r="J116" s="169"/>
      <c r="K116" s="169">
        <f t="shared" si="43"/>
        <v>0</v>
      </c>
      <c r="L116" s="169">
        <v>15</v>
      </c>
      <c r="M116" s="169">
        <f t="shared" si="44"/>
        <v>0</v>
      </c>
      <c r="N116" s="161">
        <v>0</v>
      </c>
      <c r="O116" s="161">
        <f t="shared" si="45"/>
        <v>0</v>
      </c>
      <c r="P116" s="161">
        <v>0</v>
      </c>
      <c r="Q116" s="161">
        <f t="shared" si="46"/>
        <v>0</v>
      </c>
      <c r="R116" s="161"/>
      <c r="S116" s="161"/>
      <c r="T116" s="162">
        <v>8.4000000000000005E-2</v>
      </c>
      <c r="U116" s="161">
        <f t="shared" si="47"/>
        <v>7.56</v>
      </c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 t="s">
        <v>130</v>
      </c>
      <c r="AF116" s="151"/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ht="22.5" outlineLevel="1" x14ac:dyDescent="0.2">
      <c r="A117" s="152">
        <v>96</v>
      </c>
      <c r="B117" s="158" t="s">
        <v>313</v>
      </c>
      <c r="C117" s="191" t="s">
        <v>314</v>
      </c>
      <c r="D117" s="160" t="s">
        <v>315</v>
      </c>
      <c r="E117" s="166">
        <v>31</v>
      </c>
      <c r="F117" s="168">
        <f t="shared" si="40"/>
        <v>0</v>
      </c>
      <c r="G117" s="169">
        <f t="shared" si="41"/>
        <v>0</v>
      </c>
      <c r="H117" s="169"/>
      <c r="I117" s="169">
        <f t="shared" si="42"/>
        <v>0</v>
      </c>
      <c r="J117" s="169"/>
      <c r="K117" s="169">
        <f t="shared" si="43"/>
        <v>0</v>
      </c>
      <c r="L117" s="169">
        <v>15</v>
      </c>
      <c r="M117" s="169">
        <f t="shared" si="44"/>
        <v>0</v>
      </c>
      <c r="N117" s="161">
        <v>3.2000000000000003E-4</v>
      </c>
      <c r="O117" s="161">
        <f t="shared" si="45"/>
        <v>9.92E-3</v>
      </c>
      <c r="P117" s="161">
        <v>0</v>
      </c>
      <c r="Q117" s="161">
        <f t="shared" si="46"/>
        <v>0</v>
      </c>
      <c r="R117" s="161"/>
      <c r="S117" s="161"/>
      <c r="T117" s="162">
        <v>0</v>
      </c>
      <c r="U117" s="161">
        <f t="shared" si="47"/>
        <v>0</v>
      </c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 t="s">
        <v>316</v>
      </c>
      <c r="AF117" s="151"/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ht="22.5" outlineLevel="1" x14ac:dyDescent="0.2">
      <c r="A118" s="152">
        <v>97</v>
      </c>
      <c r="B118" s="158" t="s">
        <v>317</v>
      </c>
      <c r="C118" s="191" t="s">
        <v>318</v>
      </c>
      <c r="D118" s="160" t="s">
        <v>315</v>
      </c>
      <c r="E118" s="166">
        <v>35</v>
      </c>
      <c r="F118" s="168">
        <f t="shared" si="40"/>
        <v>0</v>
      </c>
      <c r="G118" s="169">
        <f t="shared" si="41"/>
        <v>0</v>
      </c>
      <c r="H118" s="169"/>
      <c r="I118" s="169">
        <f t="shared" si="42"/>
        <v>0</v>
      </c>
      <c r="J118" s="169"/>
      <c r="K118" s="169">
        <f t="shared" si="43"/>
        <v>0</v>
      </c>
      <c r="L118" s="169">
        <v>15</v>
      </c>
      <c r="M118" s="169">
        <f t="shared" si="44"/>
        <v>0</v>
      </c>
      <c r="N118" s="161">
        <v>3.2000000000000003E-4</v>
      </c>
      <c r="O118" s="161">
        <f t="shared" si="45"/>
        <v>1.12E-2</v>
      </c>
      <c r="P118" s="161">
        <v>0</v>
      </c>
      <c r="Q118" s="161">
        <f t="shared" si="46"/>
        <v>0</v>
      </c>
      <c r="R118" s="161"/>
      <c r="S118" s="161"/>
      <c r="T118" s="162">
        <v>0</v>
      </c>
      <c r="U118" s="161">
        <f t="shared" si="47"/>
        <v>0</v>
      </c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 t="s">
        <v>316</v>
      </c>
      <c r="AF118" s="151"/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ht="22.5" outlineLevel="1" x14ac:dyDescent="0.2">
      <c r="A119" s="152">
        <v>98</v>
      </c>
      <c r="B119" s="158" t="s">
        <v>313</v>
      </c>
      <c r="C119" s="191" t="s">
        <v>319</v>
      </c>
      <c r="D119" s="160" t="s">
        <v>315</v>
      </c>
      <c r="E119" s="166">
        <v>24</v>
      </c>
      <c r="F119" s="168">
        <f t="shared" si="40"/>
        <v>0</v>
      </c>
      <c r="G119" s="169">
        <f t="shared" si="41"/>
        <v>0</v>
      </c>
      <c r="H119" s="169"/>
      <c r="I119" s="169">
        <f t="shared" si="42"/>
        <v>0</v>
      </c>
      <c r="J119" s="169"/>
      <c r="K119" s="169">
        <f t="shared" si="43"/>
        <v>0</v>
      </c>
      <c r="L119" s="169">
        <v>15</v>
      </c>
      <c r="M119" s="169">
        <f t="shared" si="44"/>
        <v>0</v>
      </c>
      <c r="N119" s="161">
        <v>5.0000000000000001E-4</v>
      </c>
      <c r="O119" s="161">
        <f t="shared" si="45"/>
        <v>1.2E-2</v>
      </c>
      <c r="P119" s="161">
        <v>0</v>
      </c>
      <c r="Q119" s="161">
        <f t="shared" si="46"/>
        <v>0</v>
      </c>
      <c r="R119" s="161"/>
      <c r="S119" s="161"/>
      <c r="T119" s="162">
        <v>0</v>
      </c>
      <c r="U119" s="161">
        <f t="shared" si="47"/>
        <v>0</v>
      </c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 t="s">
        <v>316</v>
      </c>
      <c r="AF119" s="151"/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ht="33.75" outlineLevel="1" x14ac:dyDescent="0.2">
      <c r="A120" s="152">
        <v>99</v>
      </c>
      <c r="B120" s="158" t="s">
        <v>320</v>
      </c>
      <c r="C120" s="191" t="s">
        <v>321</v>
      </c>
      <c r="D120" s="160" t="s">
        <v>144</v>
      </c>
      <c r="E120" s="166">
        <v>336.6</v>
      </c>
      <c r="F120" s="168">
        <f t="shared" si="40"/>
        <v>0</v>
      </c>
      <c r="G120" s="169">
        <f t="shared" si="41"/>
        <v>0</v>
      </c>
      <c r="H120" s="169"/>
      <c r="I120" s="169">
        <f t="shared" si="42"/>
        <v>0</v>
      </c>
      <c r="J120" s="169"/>
      <c r="K120" s="169">
        <f t="shared" si="43"/>
        <v>0</v>
      </c>
      <c r="L120" s="169">
        <v>15</v>
      </c>
      <c r="M120" s="169">
        <f t="shared" si="44"/>
        <v>0</v>
      </c>
      <c r="N120" s="161">
        <v>1.4829999999999999E-2</v>
      </c>
      <c r="O120" s="161">
        <f t="shared" si="45"/>
        <v>4.9917800000000003</v>
      </c>
      <c r="P120" s="161">
        <v>1.2319999999999999E-2</v>
      </c>
      <c r="Q120" s="161">
        <f t="shared" si="46"/>
        <v>4.1469100000000001</v>
      </c>
      <c r="R120" s="161"/>
      <c r="S120" s="161"/>
      <c r="T120" s="162">
        <v>0.78427000000000002</v>
      </c>
      <c r="U120" s="161">
        <f t="shared" si="47"/>
        <v>263.99</v>
      </c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 t="s">
        <v>322</v>
      </c>
      <c r="AF120" s="151"/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2">
        <v>100</v>
      </c>
      <c r="B121" s="158" t="s">
        <v>323</v>
      </c>
      <c r="C121" s="191" t="s">
        <v>324</v>
      </c>
      <c r="D121" s="160" t="s">
        <v>129</v>
      </c>
      <c r="E121" s="166">
        <v>5.6269999999999998</v>
      </c>
      <c r="F121" s="168">
        <f t="shared" si="40"/>
        <v>0</v>
      </c>
      <c r="G121" s="169">
        <f t="shared" si="41"/>
        <v>0</v>
      </c>
      <c r="H121" s="169"/>
      <c r="I121" s="169">
        <f t="shared" si="42"/>
        <v>0</v>
      </c>
      <c r="J121" s="169"/>
      <c r="K121" s="169">
        <f t="shared" si="43"/>
        <v>0</v>
      </c>
      <c r="L121" s="169">
        <v>15</v>
      </c>
      <c r="M121" s="169">
        <f t="shared" si="44"/>
        <v>0</v>
      </c>
      <c r="N121" s="161">
        <v>2.3570000000000001E-2</v>
      </c>
      <c r="O121" s="161">
        <f t="shared" si="45"/>
        <v>0.13263</v>
      </c>
      <c r="P121" s="161">
        <v>0</v>
      </c>
      <c r="Q121" s="161">
        <f t="shared" si="46"/>
        <v>0</v>
      </c>
      <c r="R121" s="161"/>
      <c r="S121" s="161"/>
      <c r="T121" s="162">
        <v>0</v>
      </c>
      <c r="U121" s="161">
        <f t="shared" si="47"/>
        <v>0</v>
      </c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 t="s">
        <v>130</v>
      </c>
      <c r="AF121" s="151"/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ht="22.5" outlineLevel="1" x14ac:dyDescent="0.2">
      <c r="A122" s="152">
        <v>101</v>
      </c>
      <c r="B122" s="158" t="s">
        <v>325</v>
      </c>
      <c r="C122" s="191" t="s">
        <v>326</v>
      </c>
      <c r="D122" s="160" t="s">
        <v>144</v>
      </c>
      <c r="E122" s="166">
        <v>9.75</v>
      </c>
      <c r="F122" s="168">
        <f t="shared" si="40"/>
        <v>0</v>
      </c>
      <c r="G122" s="169">
        <f t="shared" si="41"/>
        <v>0</v>
      </c>
      <c r="H122" s="169"/>
      <c r="I122" s="169">
        <f t="shared" si="42"/>
        <v>0</v>
      </c>
      <c r="J122" s="169"/>
      <c r="K122" s="169">
        <f t="shared" si="43"/>
        <v>0</v>
      </c>
      <c r="L122" s="169">
        <v>15</v>
      </c>
      <c r="M122" s="169">
        <f t="shared" si="44"/>
        <v>0</v>
      </c>
      <c r="N122" s="161">
        <v>0</v>
      </c>
      <c r="O122" s="161">
        <f t="shared" si="45"/>
        <v>0</v>
      </c>
      <c r="P122" s="161">
        <v>0.2</v>
      </c>
      <c r="Q122" s="161">
        <f t="shared" si="46"/>
        <v>1.95</v>
      </c>
      <c r="R122" s="161"/>
      <c r="S122" s="161"/>
      <c r="T122" s="162">
        <v>0.65700000000000003</v>
      </c>
      <c r="U122" s="161">
        <f t="shared" si="47"/>
        <v>6.41</v>
      </c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 t="s">
        <v>130</v>
      </c>
      <c r="AF122" s="151"/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ht="22.5" outlineLevel="1" x14ac:dyDescent="0.2">
      <c r="A123" s="152">
        <v>102</v>
      </c>
      <c r="B123" s="158" t="s">
        <v>327</v>
      </c>
      <c r="C123" s="191" t="s">
        <v>328</v>
      </c>
      <c r="D123" s="160" t="s">
        <v>144</v>
      </c>
      <c r="E123" s="166">
        <v>12.15</v>
      </c>
      <c r="F123" s="168">
        <f t="shared" si="40"/>
        <v>0</v>
      </c>
      <c r="G123" s="169">
        <f t="shared" si="41"/>
        <v>0</v>
      </c>
      <c r="H123" s="169"/>
      <c r="I123" s="169">
        <f t="shared" si="42"/>
        <v>0</v>
      </c>
      <c r="J123" s="169"/>
      <c r="K123" s="169">
        <f t="shared" si="43"/>
        <v>0</v>
      </c>
      <c r="L123" s="169">
        <v>15</v>
      </c>
      <c r="M123" s="169">
        <f t="shared" si="44"/>
        <v>0</v>
      </c>
      <c r="N123" s="161">
        <v>1.6000000000000001E-4</v>
      </c>
      <c r="O123" s="161">
        <f t="shared" si="45"/>
        <v>1.9400000000000001E-3</v>
      </c>
      <c r="P123" s="161">
        <v>1.7000000000000001E-2</v>
      </c>
      <c r="Q123" s="161">
        <f t="shared" si="46"/>
        <v>0.20655000000000001</v>
      </c>
      <c r="R123" s="161"/>
      <c r="S123" s="161"/>
      <c r="T123" s="162">
        <v>0.126</v>
      </c>
      <c r="U123" s="161">
        <f t="shared" si="47"/>
        <v>1.53</v>
      </c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 t="s">
        <v>130</v>
      </c>
      <c r="AF123" s="151"/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ht="22.5" outlineLevel="1" x14ac:dyDescent="0.2">
      <c r="A124" s="152">
        <v>103</v>
      </c>
      <c r="B124" s="158" t="s">
        <v>329</v>
      </c>
      <c r="C124" s="191" t="s">
        <v>330</v>
      </c>
      <c r="D124" s="160" t="s">
        <v>133</v>
      </c>
      <c r="E124" s="166">
        <v>15.79</v>
      </c>
      <c r="F124" s="168">
        <f t="shared" si="40"/>
        <v>0</v>
      </c>
      <c r="G124" s="169">
        <f t="shared" si="41"/>
        <v>0</v>
      </c>
      <c r="H124" s="169"/>
      <c r="I124" s="169">
        <f t="shared" si="42"/>
        <v>0</v>
      </c>
      <c r="J124" s="169"/>
      <c r="K124" s="169">
        <f t="shared" si="43"/>
        <v>0</v>
      </c>
      <c r="L124" s="169">
        <v>15</v>
      </c>
      <c r="M124" s="169">
        <f t="shared" si="44"/>
        <v>0</v>
      </c>
      <c r="N124" s="161">
        <v>0</v>
      </c>
      <c r="O124" s="161">
        <f t="shared" si="45"/>
        <v>0</v>
      </c>
      <c r="P124" s="161">
        <v>3.5000000000000003E-2</v>
      </c>
      <c r="Q124" s="161">
        <f t="shared" si="46"/>
        <v>0.55264999999999997</v>
      </c>
      <c r="R124" s="161"/>
      <c r="S124" s="161"/>
      <c r="T124" s="162">
        <v>0.09</v>
      </c>
      <c r="U124" s="161">
        <f t="shared" si="47"/>
        <v>1.42</v>
      </c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 t="s">
        <v>130</v>
      </c>
      <c r="AF124" s="151"/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ht="22.5" outlineLevel="1" x14ac:dyDescent="0.2">
      <c r="A125" s="152">
        <v>104</v>
      </c>
      <c r="B125" s="158" t="s">
        <v>331</v>
      </c>
      <c r="C125" s="191" t="s">
        <v>332</v>
      </c>
      <c r="D125" s="160" t="s">
        <v>133</v>
      </c>
      <c r="E125" s="166">
        <v>37.450000000000003</v>
      </c>
      <c r="F125" s="168">
        <f t="shared" si="40"/>
        <v>0</v>
      </c>
      <c r="G125" s="169">
        <f t="shared" si="41"/>
        <v>0</v>
      </c>
      <c r="H125" s="169"/>
      <c r="I125" s="169">
        <f t="shared" si="42"/>
        <v>0</v>
      </c>
      <c r="J125" s="169"/>
      <c r="K125" s="169">
        <f t="shared" si="43"/>
        <v>0</v>
      </c>
      <c r="L125" s="169">
        <v>15</v>
      </c>
      <c r="M125" s="169">
        <f t="shared" si="44"/>
        <v>0</v>
      </c>
      <c r="N125" s="161">
        <v>1.6000000000000001E-4</v>
      </c>
      <c r="O125" s="161">
        <f t="shared" si="45"/>
        <v>5.9899999999999997E-3</v>
      </c>
      <c r="P125" s="161">
        <v>2.1999999999999999E-2</v>
      </c>
      <c r="Q125" s="161">
        <f t="shared" si="46"/>
        <v>0.82389999999999997</v>
      </c>
      <c r="R125" s="161"/>
      <c r="S125" s="161"/>
      <c r="T125" s="162">
        <v>0.114</v>
      </c>
      <c r="U125" s="161">
        <f t="shared" si="47"/>
        <v>4.2699999999999996</v>
      </c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 t="s">
        <v>130</v>
      </c>
      <c r="AF125" s="151"/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ht="22.5" outlineLevel="1" x14ac:dyDescent="0.2">
      <c r="A126" s="152">
        <v>105</v>
      </c>
      <c r="B126" s="158" t="s">
        <v>333</v>
      </c>
      <c r="C126" s="191" t="s">
        <v>334</v>
      </c>
      <c r="D126" s="160" t="s">
        <v>133</v>
      </c>
      <c r="E126" s="166">
        <v>43.21</v>
      </c>
      <c r="F126" s="168">
        <f t="shared" si="40"/>
        <v>0</v>
      </c>
      <c r="G126" s="169">
        <f t="shared" si="41"/>
        <v>0</v>
      </c>
      <c r="H126" s="169"/>
      <c r="I126" s="169">
        <f t="shared" si="42"/>
        <v>0</v>
      </c>
      <c r="J126" s="169"/>
      <c r="K126" s="169">
        <f t="shared" si="43"/>
        <v>0</v>
      </c>
      <c r="L126" s="169">
        <v>15</v>
      </c>
      <c r="M126" s="169">
        <f t="shared" si="44"/>
        <v>0</v>
      </c>
      <c r="N126" s="161">
        <v>1.6000000000000001E-4</v>
      </c>
      <c r="O126" s="161">
        <f t="shared" si="45"/>
        <v>6.9100000000000003E-3</v>
      </c>
      <c r="P126" s="161">
        <v>1.4E-2</v>
      </c>
      <c r="Q126" s="161">
        <f t="shared" si="46"/>
        <v>0.60494000000000003</v>
      </c>
      <c r="R126" s="161"/>
      <c r="S126" s="161"/>
      <c r="T126" s="162">
        <v>0.15</v>
      </c>
      <c r="U126" s="161">
        <f t="shared" si="47"/>
        <v>6.48</v>
      </c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 t="s">
        <v>130</v>
      </c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ht="22.5" outlineLevel="1" x14ac:dyDescent="0.2">
      <c r="A127" s="152">
        <v>106</v>
      </c>
      <c r="B127" s="158" t="s">
        <v>335</v>
      </c>
      <c r="C127" s="191" t="s">
        <v>336</v>
      </c>
      <c r="D127" s="160" t="s">
        <v>144</v>
      </c>
      <c r="E127" s="166">
        <v>32.75</v>
      </c>
      <c r="F127" s="168">
        <f t="shared" si="40"/>
        <v>0</v>
      </c>
      <c r="G127" s="169">
        <f t="shared" si="41"/>
        <v>0</v>
      </c>
      <c r="H127" s="169"/>
      <c r="I127" s="169">
        <f t="shared" si="42"/>
        <v>0</v>
      </c>
      <c r="J127" s="169"/>
      <c r="K127" s="169">
        <f t="shared" si="43"/>
        <v>0</v>
      </c>
      <c r="L127" s="169">
        <v>15</v>
      </c>
      <c r="M127" s="169">
        <f t="shared" si="44"/>
        <v>0</v>
      </c>
      <c r="N127" s="161">
        <v>0</v>
      </c>
      <c r="O127" s="161">
        <f t="shared" si="45"/>
        <v>0</v>
      </c>
      <c r="P127" s="161">
        <v>1.4E-2</v>
      </c>
      <c r="Q127" s="161">
        <f t="shared" si="46"/>
        <v>0.45850000000000002</v>
      </c>
      <c r="R127" s="161"/>
      <c r="S127" s="161"/>
      <c r="T127" s="162">
        <v>0.128</v>
      </c>
      <c r="U127" s="161">
        <f t="shared" si="47"/>
        <v>4.1900000000000004</v>
      </c>
      <c r="V127" s="151"/>
      <c r="W127" s="151"/>
      <c r="X127" s="151"/>
      <c r="Y127" s="151"/>
      <c r="Z127" s="151"/>
      <c r="AA127" s="151"/>
      <c r="AB127" s="151"/>
      <c r="AC127" s="151"/>
      <c r="AD127" s="151"/>
      <c r="AE127" s="151" t="s">
        <v>130</v>
      </c>
      <c r="AF127" s="151"/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ht="22.5" outlineLevel="1" x14ac:dyDescent="0.2">
      <c r="A128" s="152">
        <v>107</v>
      </c>
      <c r="B128" s="158" t="s">
        <v>335</v>
      </c>
      <c r="C128" s="191" t="s">
        <v>337</v>
      </c>
      <c r="D128" s="160" t="s">
        <v>144</v>
      </c>
      <c r="E128" s="166">
        <v>76</v>
      </c>
      <c r="F128" s="168">
        <f t="shared" si="40"/>
        <v>0</v>
      </c>
      <c r="G128" s="169">
        <f t="shared" si="41"/>
        <v>0</v>
      </c>
      <c r="H128" s="169"/>
      <c r="I128" s="169">
        <f t="shared" si="42"/>
        <v>0</v>
      </c>
      <c r="J128" s="169"/>
      <c r="K128" s="169">
        <f t="shared" si="43"/>
        <v>0</v>
      </c>
      <c r="L128" s="169">
        <v>15</v>
      </c>
      <c r="M128" s="169">
        <f t="shared" si="44"/>
        <v>0</v>
      </c>
      <c r="N128" s="161">
        <v>0</v>
      </c>
      <c r="O128" s="161">
        <f t="shared" si="45"/>
        <v>0</v>
      </c>
      <c r="P128" s="161">
        <v>1.4E-2</v>
      </c>
      <c r="Q128" s="161">
        <f t="shared" si="46"/>
        <v>1.0640000000000001</v>
      </c>
      <c r="R128" s="161"/>
      <c r="S128" s="161"/>
      <c r="T128" s="162">
        <v>0.128</v>
      </c>
      <c r="U128" s="161">
        <f t="shared" si="47"/>
        <v>9.73</v>
      </c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 t="s">
        <v>130</v>
      </c>
      <c r="AF128" s="151"/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ht="22.5" outlineLevel="1" x14ac:dyDescent="0.2">
      <c r="A129" s="152">
        <v>108</v>
      </c>
      <c r="B129" s="158" t="s">
        <v>329</v>
      </c>
      <c r="C129" s="191" t="s">
        <v>338</v>
      </c>
      <c r="D129" s="160" t="s">
        <v>133</v>
      </c>
      <c r="E129" s="166">
        <v>120.20699999999999</v>
      </c>
      <c r="F129" s="168">
        <f t="shared" si="40"/>
        <v>0</v>
      </c>
      <c r="G129" s="169">
        <f t="shared" si="41"/>
        <v>0</v>
      </c>
      <c r="H129" s="169"/>
      <c r="I129" s="169">
        <f t="shared" si="42"/>
        <v>0</v>
      </c>
      <c r="J129" s="169"/>
      <c r="K129" s="169">
        <f t="shared" si="43"/>
        <v>0</v>
      </c>
      <c r="L129" s="169">
        <v>15</v>
      </c>
      <c r="M129" s="169">
        <f t="shared" si="44"/>
        <v>0</v>
      </c>
      <c r="N129" s="161">
        <v>0</v>
      </c>
      <c r="O129" s="161">
        <f t="shared" si="45"/>
        <v>0</v>
      </c>
      <c r="P129" s="161">
        <v>3.5000000000000003E-2</v>
      </c>
      <c r="Q129" s="161">
        <f t="shared" si="46"/>
        <v>4.2072500000000002</v>
      </c>
      <c r="R129" s="161"/>
      <c r="S129" s="161"/>
      <c r="T129" s="162">
        <v>0.09</v>
      </c>
      <c r="U129" s="161">
        <f t="shared" si="47"/>
        <v>10.82</v>
      </c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 t="s">
        <v>130</v>
      </c>
      <c r="AF129" s="151"/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ht="22.5" outlineLevel="1" x14ac:dyDescent="0.2">
      <c r="A130" s="152">
        <v>109</v>
      </c>
      <c r="B130" s="158" t="s">
        <v>329</v>
      </c>
      <c r="C130" s="191" t="s">
        <v>339</v>
      </c>
      <c r="D130" s="160" t="s">
        <v>133</v>
      </c>
      <c r="E130" s="166">
        <v>120.20699999999999</v>
      </c>
      <c r="F130" s="168">
        <f t="shared" si="40"/>
        <v>0</v>
      </c>
      <c r="G130" s="169">
        <f t="shared" si="41"/>
        <v>0</v>
      </c>
      <c r="H130" s="169"/>
      <c r="I130" s="169">
        <f t="shared" si="42"/>
        <v>0</v>
      </c>
      <c r="J130" s="169"/>
      <c r="K130" s="169">
        <f t="shared" si="43"/>
        <v>0</v>
      </c>
      <c r="L130" s="169">
        <v>15</v>
      </c>
      <c r="M130" s="169">
        <f t="shared" si="44"/>
        <v>0</v>
      </c>
      <c r="N130" s="161">
        <v>0</v>
      </c>
      <c r="O130" s="161">
        <f t="shared" si="45"/>
        <v>0</v>
      </c>
      <c r="P130" s="161">
        <v>3.5000000000000003E-2</v>
      </c>
      <c r="Q130" s="161">
        <f t="shared" si="46"/>
        <v>4.2072500000000002</v>
      </c>
      <c r="R130" s="161"/>
      <c r="S130" s="161"/>
      <c r="T130" s="162">
        <v>0.09</v>
      </c>
      <c r="U130" s="161">
        <f t="shared" si="47"/>
        <v>10.82</v>
      </c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 t="s">
        <v>130</v>
      </c>
      <c r="AF130" s="151"/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ht="22.5" outlineLevel="1" x14ac:dyDescent="0.2">
      <c r="A131" s="152">
        <v>110</v>
      </c>
      <c r="B131" s="158" t="s">
        <v>327</v>
      </c>
      <c r="C131" s="191" t="s">
        <v>340</v>
      </c>
      <c r="D131" s="160" t="s">
        <v>144</v>
      </c>
      <c r="E131" s="166">
        <v>255.559</v>
      </c>
      <c r="F131" s="168">
        <f t="shared" si="40"/>
        <v>0</v>
      </c>
      <c r="G131" s="169">
        <f t="shared" si="41"/>
        <v>0</v>
      </c>
      <c r="H131" s="169"/>
      <c r="I131" s="169">
        <f t="shared" si="42"/>
        <v>0</v>
      </c>
      <c r="J131" s="169"/>
      <c r="K131" s="169">
        <f t="shared" si="43"/>
        <v>0</v>
      </c>
      <c r="L131" s="169">
        <v>15</v>
      </c>
      <c r="M131" s="169">
        <f t="shared" si="44"/>
        <v>0</v>
      </c>
      <c r="N131" s="161">
        <v>1.6000000000000001E-4</v>
      </c>
      <c r="O131" s="161">
        <f t="shared" si="45"/>
        <v>4.0890000000000003E-2</v>
      </c>
      <c r="P131" s="161">
        <v>1.7000000000000001E-2</v>
      </c>
      <c r="Q131" s="161">
        <f t="shared" si="46"/>
        <v>4.3445</v>
      </c>
      <c r="R131" s="161"/>
      <c r="S131" s="161"/>
      <c r="T131" s="162">
        <v>0.126</v>
      </c>
      <c r="U131" s="161">
        <f t="shared" si="47"/>
        <v>32.200000000000003</v>
      </c>
      <c r="V131" s="151"/>
      <c r="W131" s="151"/>
      <c r="X131" s="151"/>
      <c r="Y131" s="151"/>
      <c r="Z131" s="151"/>
      <c r="AA131" s="151"/>
      <c r="AB131" s="151"/>
      <c r="AC131" s="151"/>
      <c r="AD131" s="151"/>
      <c r="AE131" s="151" t="s">
        <v>130</v>
      </c>
      <c r="AF131" s="151"/>
      <c r="AG131" s="151"/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ht="33.75" outlineLevel="1" x14ac:dyDescent="0.2">
      <c r="A132" s="152">
        <v>111</v>
      </c>
      <c r="B132" s="158" t="s">
        <v>341</v>
      </c>
      <c r="C132" s="191" t="s">
        <v>342</v>
      </c>
      <c r="D132" s="160" t="s">
        <v>139</v>
      </c>
      <c r="E132" s="166">
        <v>1</v>
      </c>
      <c r="F132" s="168">
        <f t="shared" si="40"/>
        <v>0</v>
      </c>
      <c r="G132" s="169">
        <f t="shared" si="41"/>
        <v>0</v>
      </c>
      <c r="H132" s="169"/>
      <c r="I132" s="169">
        <f t="shared" si="42"/>
        <v>0</v>
      </c>
      <c r="J132" s="169"/>
      <c r="K132" s="169">
        <f t="shared" si="43"/>
        <v>0</v>
      </c>
      <c r="L132" s="169">
        <v>15</v>
      </c>
      <c r="M132" s="169">
        <f t="shared" si="44"/>
        <v>0</v>
      </c>
      <c r="N132" s="161">
        <v>8.4709999999999994E-2</v>
      </c>
      <c r="O132" s="161">
        <f t="shared" si="45"/>
        <v>8.4709999999999994E-2</v>
      </c>
      <c r="P132" s="161">
        <v>0</v>
      </c>
      <c r="Q132" s="161">
        <f t="shared" si="46"/>
        <v>0</v>
      </c>
      <c r="R132" s="161"/>
      <c r="S132" s="161"/>
      <c r="T132" s="162">
        <v>26</v>
      </c>
      <c r="U132" s="161">
        <f t="shared" si="47"/>
        <v>26</v>
      </c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 t="s">
        <v>130</v>
      </c>
      <c r="AF132" s="151"/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ht="22.5" outlineLevel="1" x14ac:dyDescent="0.2">
      <c r="A133" s="152">
        <v>112</v>
      </c>
      <c r="B133" s="158" t="s">
        <v>343</v>
      </c>
      <c r="C133" s="191" t="s">
        <v>344</v>
      </c>
      <c r="D133" s="160" t="s">
        <v>153</v>
      </c>
      <c r="E133" s="166">
        <v>3.3679999999999999</v>
      </c>
      <c r="F133" s="168">
        <f t="shared" si="40"/>
        <v>0</v>
      </c>
      <c r="G133" s="169">
        <f t="shared" si="41"/>
        <v>0</v>
      </c>
      <c r="H133" s="169"/>
      <c r="I133" s="169">
        <f t="shared" si="42"/>
        <v>0</v>
      </c>
      <c r="J133" s="169"/>
      <c r="K133" s="169">
        <f t="shared" si="43"/>
        <v>0</v>
      </c>
      <c r="L133" s="169">
        <v>15</v>
      </c>
      <c r="M133" s="169">
        <f t="shared" si="44"/>
        <v>0</v>
      </c>
      <c r="N133" s="161">
        <v>0</v>
      </c>
      <c r="O133" s="161">
        <f t="shared" si="45"/>
        <v>0</v>
      </c>
      <c r="P133" s="161">
        <v>0</v>
      </c>
      <c r="Q133" s="161">
        <f t="shared" si="46"/>
        <v>0</v>
      </c>
      <c r="R133" s="161"/>
      <c r="S133" s="161"/>
      <c r="T133" s="162">
        <v>1.863</v>
      </c>
      <c r="U133" s="161">
        <f t="shared" si="47"/>
        <v>6.27</v>
      </c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 t="s">
        <v>130</v>
      </c>
      <c r="AF133" s="151"/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x14ac:dyDescent="0.2">
      <c r="A134" s="153" t="s">
        <v>125</v>
      </c>
      <c r="B134" s="159" t="s">
        <v>80</v>
      </c>
      <c r="C134" s="192" t="s">
        <v>81</v>
      </c>
      <c r="D134" s="163"/>
      <c r="E134" s="167"/>
      <c r="F134" s="170"/>
      <c r="G134" s="170">
        <f>SUMIF(AE135:AE162,"&lt;&gt;NOR",G135:G162)</f>
        <v>0</v>
      </c>
      <c r="H134" s="170"/>
      <c r="I134" s="170">
        <f>SUM(I135:I162)</f>
        <v>0</v>
      </c>
      <c r="J134" s="170"/>
      <c r="K134" s="170">
        <f>SUM(K135:K162)</f>
        <v>0</v>
      </c>
      <c r="L134" s="170"/>
      <c r="M134" s="170">
        <f>SUM(M135:M162)</f>
        <v>0</v>
      </c>
      <c r="N134" s="164"/>
      <c r="O134" s="164">
        <f>SUM(O135:O162)</f>
        <v>0.31594999999999995</v>
      </c>
      <c r="P134" s="164"/>
      <c r="Q134" s="164">
        <f>SUM(Q135:Q162)</f>
        <v>0.55971000000000004</v>
      </c>
      <c r="R134" s="164"/>
      <c r="S134" s="164"/>
      <c r="T134" s="165"/>
      <c r="U134" s="164">
        <f>SUM(U135:U162)</f>
        <v>85.910000000000011</v>
      </c>
      <c r="AE134" t="s">
        <v>126</v>
      </c>
    </row>
    <row r="135" spans="1:60" outlineLevel="1" x14ac:dyDescent="0.2">
      <c r="A135" s="152">
        <v>113</v>
      </c>
      <c r="B135" s="158" t="s">
        <v>345</v>
      </c>
      <c r="C135" s="191" t="s">
        <v>346</v>
      </c>
      <c r="D135" s="160" t="s">
        <v>133</v>
      </c>
      <c r="E135" s="166">
        <v>10.8</v>
      </c>
      <c r="F135" s="168">
        <f t="shared" ref="F135:F162" si="48">H135+J135</f>
        <v>0</v>
      </c>
      <c r="G135" s="169">
        <f t="shared" ref="G135:G162" si="49">ROUND(E135*F135,2)</f>
        <v>0</v>
      </c>
      <c r="H135" s="169"/>
      <c r="I135" s="169">
        <f t="shared" ref="I135:I162" si="50">ROUND(E135*H135,2)</f>
        <v>0</v>
      </c>
      <c r="J135" s="169"/>
      <c r="K135" s="169">
        <f t="shared" ref="K135:K162" si="51">ROUND(E135*J135,2)</f>
        <v>0</v>
      </c>
      <c r="L135" s="169">
        <v>15</v>
      </c>
      <c r="M135" s="169">
        <f t="shared" ref="M135:M162" si="52">G135*(1+L135/100)</f>
        <v>0</v>
      </c>
      <c r="N135" s="161">
        <v>0</v>
      </c>
      <c r="O135" s="161">
        <f t="shared" ref="O135:O162" si="53">ROUND(E135*N135,5)</f>
        <v>0</v>
      </c>
      <c r="P135" s="161">
        <v>7.2100000000000003E-3</v>
      </c>
      <c r="Q135" s="161">
        <f t="shared" ref="Q135:Q162" si="54">ROUND(E135*P135,5)</f>
        <v>7.7869999999999995E-2</v>
      </c>
      <c r="R135" s="161"/>
      <c r="S135" s="161"/>
      <c r="T135" s="162">
        <v>0.14605000000000001</v>
      </c>
      <c r="U135" s="161">
        <f t="shared" ref="U135:U162" si="55">ROUND(E135*T135,2)</f>
        <v>1.58</v>
      </c>
      <c r="V135" s="151"/>
      <c r="W135" s="151"/>
      <c r="X135" s="151"/>
      <c r="Y135" s="151"/>
      <c r="Z135" s="151"/>
      <c r="AA135" s="151"/>
      <c r="AB135" s="151"/>
      <c r="AC135" s="151"/>
      <c r="AD135" s="151"/>
      <c r="AE135" s="151" t="s">
        <v>130</v>
      </c>
      <c r="AF135" s="151"/>
      <c r="AG135" s="151"/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ht="22.5" outlineLevel="1" x14ac:dyDescent="0.2">
      <c r="A136" s="152">
        <v>114</v>
      </c>
      <c r="B136" s="158" t="s">
        <v>347</v>
      </c>
      <c r="C136" s="191" t="s">
        <v>348</v>
      </c>
      <c r="D136" s="160" t="s">
        <v>144</v>
      </c>
      <c r="E136" s="166">
        <v>34.65</v>
      </c>
      <c r="F136" s="168">
        <f t="shared" si="48"/>
        <v>0</v>
      </c>
      <c r="G136" s="169">
        <f t="shared" si="49"/>
        <v>0</v>
      </c>
      <c r="H136" s="169"/>
      <c r="I136" s="169">
        <f t="shared" si="50"/>
        <v>0</v>
      </c>
      <c r="J136" s="169"/>
      <c r="K136" s="169">
        <f t="shared" si="51"/>
        <v>0</v>
      </c>
      <c r="L136" s="169">
        <v>15</v>
      </c>
      <c r="M136" s="169">
        <f t="shared" si="52"/>
        <v>0</v>
      </c>
      <c r="N136" s="161">
        <v>0</v>
      </c>
      <c r="O136" s="161">
        <f t="shared" si="53"/>
        <v>0</v>
      </c>
      <c r="P136" s="161">
        <v>3.3600000000000001E-3</v>
      </c>
      <c r="Q136" s="161">
        <f t="shared" si="54"/>
        <v>0.11642</v>
      </c>
      <c r="R136" s="161"/>
      <c r="S136" s="161"/>
      <c r="T136" s="162">
        <v>6.9000000000000006E-2</v>
      </c>
      <c r="U136" s="161">
        <f t="shared" si="55"/>
        <v>2.39</v>
      </c>
      <c r="V136" s="151"/>
      <c r="W136" s="151"/>
      <c r="X136" s="151"/>
      <c r="Y136" s="151"/>
      <c r="Z136" s="151"/>
      <c r="AA136" s="151"/>
      <c r="AB136" s="151"/>
      <c r="AC136" s="151"/>
      <c r="AD136" s="151"/>
      <c r="AE136" s="151" t="s">
        <v>130</v>
      </c>
      <c r="AF136" s="151"/>
      <c r="AG136" s="151"/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2">
        <v>115</v>
      </c>
      <c r="B137" s="158" t="s">
        <v>349</v>
      </c>
      <c r="C137" s="191" t="s">
        <v>350</v>
      </c>
      <c r="D137" s="160" t="s">
        <v>139</v>
      </c>
      <c r="E137" s="166">
        <v>4</v>
      </c>
      <c r="F137" s="168">
        <f t="shared" si="48"/>
        <v>0</v>
      </c>
      <c r="G137" s="169">
        <f t="shared" si="49"/>
        <v>0</v>
      </c>
      <c r="H137" s="169"/>
      <c r="I137" s="169">
        <f t="shared" si="50"/>
        <v>0</v>
      </c>
      <c r="J137" s="169"/>
      <c r="K137" s="169">
        <f t="shared" si="51"/>
        <v>0</v>
      </c>
      <c r="L137" s="169">
        <v>15</v>
      </c>
      <c r="M137" s="169">
        <f t="shared" si="52"/>
        <v>0</v>
      </c>
      <c r="N137" s="161">
        <v>0</v>
      </c>
      <c r="O137" s="161">
        <f t="shared" si="53"/>
        <v>0</v>
      </c>
      <c r="P137" s="161">
        <v>1.15E-3</v>
      </c>
      <c r="Q137" s="161">
        <f t="shared" si="54"/>
        <v>4.5999999999999999E-3</v>
      </c>
      <c r="R137" s="161"/>
      <c r="S137" s="161"/>
      <c r="T137" s="162">
        <v>0.10580000000000001</v>
      </c>
      <c r="U137" s="161">
        <f t="shared" si="55"/>
        <v>0.42</v>
      </c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 t="s">
        <v>130</v>
      </c>
      <c r="AF137" s="151"/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2">
        <v>116</v>
      </c>
      <c r="B138" s="158" t="s">
        <v>351</v>
      </c>
      <c r="C138" s="191" t="s">
        <v>352</v>
      </c>
      <c r="D138" s="160" t="s">
        <v>139</v>
      </c>
      <c r="E138" s="166">
        <v>4</v>
      </c>
      <c r="F138" s="168">
        <f t="shared" si="48"/>
        <v>0</v>
      </c>
      <c r="G138" s="169">
        <f t="shared" si="49"/>
        <v>0</v>
      </c>
      <c r="H138" s="169"/>
      <c r="I138" s="169">
        <f t="shared" si="50"/>
        <v>0</v>
      </c>
      <c r="J138" s="169"/>
      <c r="K138" s="169">
        <f t="shared" si="51"/>
        <v>0</v>
      </c>
      <c r="L138" s="169">
        <v>15</v>
      </c>
      <c r="M138" s="169">
        <f t="shared" si="52"/>
        <v>0</v>
      </c>
      <c r="N138" s="161">
        <v>0</v>
      </c>
      <c r="O138" s="161">
        <f t="shared" si="53"/>
        <v>0</v>
      </c>
      <c r="P138" s="161">
        <v>2.9299999999999999E-3</v>
      </c>
      <c r="Q138" s="161">
        <f t="shared" si="54"/>
        <v>1.172E-2</v>
      </c>
      <c r="R138" s="161"/>
      <c r="S138" s="161"/>
      <c r="T138" s="162">
        <v>0.1265</v>
      </c>
      <c r="U138" s="161">
        <f t="shared" si="55"/>
        <v>0.51</v>
      </c>
      <c r="V138" s="151"/>
      <c r="W138" s="151"/>
      <c r="X138" s="151"/>
      <c r="Y138" s="151"/>
      <c r="Z138" s="151"/>
      <c r="AA138" s="151"/>
      <c r="AB138" s="151"/>
      <c r="AC138" s="151"/>
      <c r="AD138" s="151"/>
      <c r="AE138" s="151" t="s">
        <v>130</v>
      </c>
      <c r="AF138" s="151"/>
      <c r="AG138" s="151"/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2">
        <v>117</v>
      </c>
      <c r="B139" s="158" t="s">
        <v>353</v>
      </c>
      <c r="C139" s="191" t="s">
        <v>354</v>
      </c>
      <c r="D139" s="160" t="s">
        <v>139</v>
      </c>
      <c r="E139" s="166">
        <v>38</v>
      </c>
      <c r="F139" s="168">
        <f t="shared" si="48"/>
        <v>0</v>
      </c>
      <c r="G139" s="169">
        <f t="shared" si="49"/>
        <v>0</v>
      </c>
      <c r="H139" s="169"/>
      <c r="I139" s="169">
        <f t="shared" si="50"/>
        <v>0</v>
      </c>
      <c r="J139" s="169"/>
      <c r="K139" s="169">
        <f t="shared" si="51"/>
        <v>0</v>
      </c>
      <c r="L139" s="169">
        <v>15</v>
      </c>
      <c r="M139" s="169">
        <f t="shared" si="52"/>
        <v>0</v>
      </c>
      <c r="N139" s="161">
        <v>0</v>
      </c>
      <c r="O139" s="161">
        <f t="shared" si="53"/>
        <v>0</v>
      </c>
      <c r="P139" s="161">
        <v>6.8999999999999997E-4</v>
      </c>
      <c r="Q139" s="161">
        <f t="shared" si="54"/>
        <v>2.622E-2</v>
      </c>
      <c r="R139" s="161"/>
      <c r="S139" s="161"/>
      <c r="T139" s="162">
        <v>6.5549999999999997E-2</v>
      </c>
      <c r="U139" s="161">
        <f t="shared" si="55"/>
        <v>2.4900000000000002</v>
      </c>
      <c r="V139" s="151"/>
      <c r="W139" s="151"/>
      <c r="X139" s="151"/>
      <c r="Y139" s="151"/>
      <c r="Z139" s="151"/>
      <c r="AA139" s="151"/>
      <c r="AB139" s="151"/>
      <c r="AC139" s="151"/>
      <c r="AD139" s="151"/>
      <c r="AE139" s="151" t="s">
        <v>130</v>
      </c>
      <c r="AF139" s="151"/>
      <c r="AG139" s="151"/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ht="22.5" outlineLevel="1" x14ac:dyDescent="0.2">
      <c r="A140" s="152">
        <v>118</v>
      </c>
      <c r="B140" s="158" t="s">
        <v>355</v>
      </c>
      <c r="C140" s="191" t="s">
        <v>356</v>
      </c>
      <c r="D140" s="160" t="s">
        <v>144</v>
      </c>
      <c r="E140" s="166">
        <v>17</v>
      </c>
      <c r="F140" s="168">
        <f t="shared" si="48"/>
        <v>0</v>
      </c>
      <c r="G140" s="169">
        <f t="shared" si="49"/>
        <v>0</v>
      </c>
      <c r="H140" s="169"/>
      <c r="I140" s="169">
        <f t="shared" si="50"/>
        <v>0</v>
      </c>
      <c r="J140" s="169"/>
      <c r="K140" s="169">
        <f t="shared" si="51"/>
        <v>0</v>
      </c>
      <c r="L140" s="169">
        <v>15</v>
      </c>
      <c r="M140" s="169">
        <f t="shared" si="52"/>
        <v>0</v>
      </c>
      <c r="N140" s="161">
        <v>0</v>
      </c>
      <c r="O140" s="161">
        <f t="shared" si="53"/>
        <v>0</v>
      </c>
      <c r="P140" s="161">
        <v>1.92E-3</v>
      </c>
      <c r="Q140" s="161">
        <f t="shared" si="54"/>
        <v>3.2640000000000002E-2</v>
      </c>
      <c r="R140" s="161"/>
      <c r="S140" s="161"/>
      <c r="T140" s="162">
        <v>6.5549999999999997E-2</v>
      </c>
      <c r="U140" s="161">
        <f t="shared" si="55"/>
        <v>1.1100000000000001</v>
      </c>
      <c r="V140" s="151"/>
      <c r="W140" s="151"/>
      <c r="X140" s="151"/>
      <c r="Y140" s="151"/>
      <c r="Z140" s="151"/>
      <c r="AA140" s="151"/>
      <c r="AB140" s="151"/>
      <c r="AC140" s="151"/>
      <c r="AD140" s="151"/>
      <c r="AE140" s="151" t="s">
        <v>130</v>
      </c>
      <c r="AF140" s="151"/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ht="22.5" outlineLevel="1" x14ac:dyDescent="0.2">
      <c r="A141" s="152">
        <v>119</v>
      </c>
      <c r="B141" s="158" t="s">
        <v>357</v>
      </c>
      <c r="C141" s="191" t="s">
        <v>358</v>
      </c>
      <c r="D141" s="160" t="s">
        <v>144</v>
      </c>
      <c r="E141" s="166">
        <v>22</v>
      </c>
      <c r="F141" s="168">
        <f t="shared" si="48"/>
        <v>0</v>
      </c>
      <c r="G141" s="169">
        <f t="shared" si="49"/>
        <v>0</v>
      </c>
      <c r="H141" s="169"/>
      <c r="I141" s="169">
        <f t="shared" si="50"/>
        <v>0</v>
      </c>
      <c r="J141" s="169"/>
      <c r="K141" s="169">
        <f t="shared" si="51"/>
        <v>0</v>
      </c>
      <c r="L141" s="169">
        <v>15</v>
      </c>
      <c r="M141" s="169">
        <f t="shared" si="52"/>
        <v>0</v>
      </c>
      <c r="N141" s="161">
        <v>0</v>
      </c>
      <c r="O141" s="161">
        <f t="shared" si="53"/>
        <v>0</v>
      </c>
      <c r="P141" s="161">
        <v>3.0699999999999998E-3</v>
      </c>
      <c r="Q141" s="161">
        <f t="shared" si="54"/>
        <v>6.7540000000000003E-2</v>
      </c>
      <c r="R141" s="161"/>
      <c r="S141" s="161"/>
      <c r="T141" s="162">
        <v>5.2900000000000003E-2</v>
      </c>
      <c r="U141" s="161">
        <f t="shared" si="55"/>
        <v>1.1599999999999999</v>
      </c>
      <c r="V141" s="151"/>
      <c r="W141" s="151"/>
      <c r="X141" s="151"/>
      <c r="Y141" s="151"/>
      <c r="Z141" s="151"/>
      <c r="AA141" s="151"/>
      <c r="AB141" s="151"/>
      <c r="AC141" s="151"/>
      <c r="AD141" s="151"/>
      <c r="AE141" s="151" t="s">
        <v>130</v>
      </c>
      <c r="AF141" s="151"/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ht="22.5" outlineLevel="1" x14ac:dyDescent="0.2">
      <c r="A142" s="152">
        <v>120</v>
      </c>
      <c r="B142" s="158" t="s">
        <v>359</v>
      </c>
      <c r="C142" s="191" t="s">
        <v>360</v>
      </c>
      <c r="D142" s="160" t="s">
        <v>144</v>
      </c>
      <c r="E142" s="166">
        <v>13.525</v>
      </c>
      <c r="F142" s="168">
        <f t="shared" si="48"/>
        <v>0</v>
      </c>
      <c r="G142" s="169">
        <f t="shared" si="49"/>
        <v>0</v>
      </c>
      <c r="H142" s="169"/>
      <c r="I142" s="169">
        <f t="shared" si="50"/>
        <v>0</v>
      </c>
      <c r="J142" s="169"/>
      <c r="K142" s="169">
        <f t="shared" si="51"/>
        <v>0</v>
      </c>
      <c r="L142" s="169">
        <v>15</v>
      </c>
      <c r="M142" s="169">
        <f t="shared" si="52"/>
        <v>0</v>
      </c>
      <c r="N142" s="161">
        <v>0</v>
      </c>
      <c r="O142" s="161">
        <f t="shared" si="53"/>
        <v>0</v>
      </c>
      <c r="P142" s="161">
        <v>1.3500000000000001E-3</v>
      </c>
      <c r="Q142" s="161">
        <f t="shared" si="54"/>
        <v>1.8259999999999998E-2</v>
      </c>
      <c r="R142" s="161"/>
      <c r="S142" s="161"/>
      <c r="T142" s="162">
        <v>9.1999999999999998E-2</v>
      </c>
      <c r="U142" s="161">
        <f t="shared" si="55"/>
        <v>1.24</v>
      </c>
      <c r="V142" s="151"/>
      <c r="W142" s="151"/>
      <c r="X142" s="151"/>
      <c r="Y142" s="151"/>
      <c r="Z142" s="151"/>
      <c r="AA142" s="151"/>
      <c r="AB142" s="151"/>
      <c r="AC142" s="151"/>
      <c r="AD142" s="151"/>
      <c r="AE142" s="151" t="s">
        <v>130</v>
      </c>
      <c r="AF142" s="151"/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ht="22.5" outlineLevel="1" x14ac:dyDescent="0.2">
      <c r="A143" s="152">
        <v>121</v>
      </c>
      <c r="B143" s="158" t="s">
        <v>361</v>
      </c>
      <c r="C143" s="191" t="s">
        <v>362</v>
      </c>
      <c r="D143" s="160" t="s">
        <v>144</v>
      </c>
      <c r="E143" s="166">
        <v>19.2</v>
      </c>
      <c r="F143" s="168">
        <f t="shared" si="48"/>
        <v>0</v>
      </c>
      <c r="G143" s="169">
        <f t="shared" si="49"/>
        <v>0</v>
      </c>
      <c r="H143" s="169"/>
      <c r="I143" s="169">
        <f t="shared" si="50"/>
        <v>0</v>
      </c>
      <c r="J143" s="169"/>
      <c r="K143" s="169">
        <f t="shared" si="51"/>
        <v>0</v>
      </c>
      <c r="L143" s="169">
        <v>15</v>
      </c>
      <c r="M143" s="169">
        <f t="shared" si="52"/>
        <v>0</v>
      </c>
      <c r="N143" s="161">
        <v>0</v>
      </c>
      <c r="O143" s="161">
        <f t="shared" si="53"/>
        <v>0</v>
      </c>
      <c r="P143" s="161">
        <v>2.0500000000000002E-3</v>
      </c>
      <c r="Q143" s="161">
        <f t="shared" si="54"/>
        <v>3.9359999999999999E-2</v>
      </c>
      <c r="R143" s="161"/>
      <c r="S143" s="161"/>
      <c r="T143" s="162">
        <v>5.2900000000000003E-2</v>
      </c>
      <c r="U143" s="161">
        <f t="shared" si="55"/>
        <v>1.02</v>
      </c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 t="s">
        <v>130</v>
      </c>
      <c r="AF143" s="151"/>
      <c r="AG143" s="151"/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ht="22.5" outlineLevel="1" x14ac:dyDescent="0.2">
      <c r="A144" s="152">
        <v>122</v>
      </c>
      <c r="B144" s="158" t="s">
        <v>363</v>
      </c>
      <c r="C144" s="191" t="s">
        <v>364</v>
      </c>
      <c r="D144" s="160" t="s">
        <v>139</v>
      </c>
      <c r="E144" s="166">
        <v>2</v>
      </c>
      <c r="F144" s="168">
        <f t="shared" si="48"/>
        <v>0</v>
      </c>
      <c r="G144" s="169">
        <f t="shared" si="49"/>
        <v>0</v>
      </c>
      <c r="H144" s="169"/>
      <c r="I144" s="169">
        <f t="shared" si="50"/>
        <v>0</v>
      </c>
      <c r="J144" s="169"/>
      <c r="K144" s="169">
        <f t="shared" si="51"/>
        <v>0</v>
      </c>
      <c r="L144" s="169">
        <v>15</v>
      </c>
      <c r="M144" s="169">
        <f t="shared" si="52"/>
        <v>0</v>
      </c>
      <c r="N144" s="161">
        <v>0</v>
      </c>
      <c r="O144" s="161">
        <f t="shared" si="53"/>
        <v>0</v>
      </c>
      <c r="P144" s="161">
        <v>2.0080000000000001E-2</v>
      </c>
      <c r="Q144" s="161">
        <f t="shared" si="54"/>
        <v>4.0160000000000001E-2</v>
      </c>
      <c r="R144" s="161"/>
      <c r="S144" s="161"/>
      <c r="T144" s="162">
        <v>0.10580000000000001</v>
      </c>
      <c r="U144" s="161">
        <f t="shared" si="55"/>
        <v>0.21</v>
      </c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 t="s">
        <v>130</v>
      </c>
      <c r="AF144" s="151"/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ht="22.5" outlineLevel="1" x14ac:dyDescent="0.2">
      <c r="A145" s="152">
        <v>123</v>
      </c>
      <c r="B145" s="158" t="s">
        <v>363</v>
      </c>
      <c r="C145" s="191" t="s">
        <v>365</v>
      </c>
      <c r="D145" s="160" t="s">
        <v>139</v>
      </c>
      <c r="E145" s="166">
        <v>2</v>
      </c>
      <c r="F145" s="168">
        <f t="shared" si="48"/>
        <v>0</v>
      </c>
      <c r="G145" s="169">
        <f t="shared" si="49"/>
        <v>0</v>
      </c>
      <c r="H145" s="169"/>
      <c r="I145" s="169">
        <f t="shared" si="50"/>
        <v>0</v>
      </c>
      <c r="J145" s="169"/>
      <c r="K145" s="169">
        <f t="shared" si="51"/>
        <v>0</v>
      </c>
      <c r="L145" s="169">
        <v>15</v>
      </c>
      <c r="M145" s="169">
        <f t="shared" si="52"/>
        <v>0</v>
      </c>
      <c r="N145" s="161">
        <v>0</v>
      </c>
      <c r="O145" s="161">
        <f t="shared" si="53"/>
        <v>0</v>
      </c>
      <c r="P145" s="161">
        <v>2.0080000000000001E-2</v>
      </c>
      <c r="Q145" s="161">
        <f t="shared" si="54"/>
        <v>4.0160000000000001E-2</v>
      </c>
      <c r="R145" s="161"/>
      <c r="S145" s="161"/>
      <c r="T145" s="162">
        <v>0.10580000000000001</v>
      </c>
      <c r="U145" s="161">
        <f t="shared" si="55"/>
        <v>0.21</v>
      </c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 t="s">
        <v>130</v>
      </c>
      <c r="AF145" s="151"/>
      <c r="AG145" s="151"/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2">
        <v>124</v>
      </c>
      <c r="B146" s="158" t="s">
        <v>366</v>
      </c>
      <c r="C146" s="191" t="s">
        <v>367</v>
      </c>
      <c r="D146" s="160" t="s">
        <v>133</v>
      </c>
      <c r="E146" s="166">
        <v>2.4</v>
      </c>
      <c r="F146" s="168">
        <f t="shared" si="48"/>
        <v>0</v>
      </c>
      <c r="G146" s="169">
        <f t="shared" si="49"/>
        <v>0</v>
      </c>
      <c r="H146" s="169"/>
      <c r="I146" s="169">
        <f t="shared" si="50"/>
        <v>0</v>
      </c>
      <c r="J146" s="169"/>
      <c r="K146" s="169">
        <f t="shared" si="51"/>
        <v>0</v>
      </c>
      <c r="L146" s="169">
        <v>15</v>
      </c>
      <c r="M146" s="169">
        <f t="shared" si="52"/>
        <v>0</v>
      </c>
      <c r="N146" s="161">
        <v>0</v>
      </c>
      <c r="O146" s="161">
        <f t="shared" si="53"/>
        <v>0</v>
      </c>
      <c r="P146" s="161">
        <v>5.8500000000000002E-3</v>
      </c>
      <c r="Q146" s="161">
        <f t="shared" si="54"/>
        <v>1.404E-2</v>
      </c>
      <c r="R146" s="161"/>
      <c r="S146" s="161"/>
      <c r="T146" s="162">
        <v>0.21160000000000001</v>
      </c>
      <c r="U146" s="161">
        <f t="shared" si="55"/>
        <v>0.51</v>
      </c>
      <c r="V146" s="151"/>
      <c r="W146" s="151"/>
      <c r="X146" s="151"/>
      <c r="Y146" s="151"/>
      <c r="Z146" s="151"/>
      <c r="AA146" s="151"/>
      <c r="AB146" s="151"/>
      <c r="AC146" s="151"/>
      <c r="AD146" s="151"/>
      <c r="AE146" s="151" t="s">
        <v>130</v>
      </c>
      <c r="AF146" s="151"/>
      <c r="AG146" s="151"/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ht="22.5" outlineLevel="1" x14ac:dyDescent="0.2">
      <c r="A147" s="152">
        <v>125</v>
      </c>
      <c r="B147" s="158" t="s">
        <v>368</v>
      </c>
      <c r="C147" s="191" t="s">
        <v>369</v>
      </c>
      <c r="D147" s="160" t="s">
        <v>139</v>
      </c>
      <c r="E147" s="166">
        <v>5</v>
      </c>
      <c r="F147" s="168">
        <f t="shared" si="48"/>
        <v>0</v>
      </c>
      <c r="G147" s="169">
        <f t="shared" si="49"/>
        <v>0</v>
      </c>
      <c r="H147" s="169"/>
      <c r="I147" s="169">
        <f t="shared" si="50"/>
        <v>0</v>
      </c>
      <c r="J147" s="169"/>
      <c r="K147" s="169">
        <f t="shared" si="51"/>
        <v>0</v>
      </c>
      <c r="L147" s="169">
        <v>15</v>
      </c>
      <c r="M147" s="169">
        <f t="shared" si="52"/>
        <v>0</v>
      </c>
      <c r="N147" s="161">
        <v>0</v>
      </c>
      <c r="O147" s="161">
        <f t="shared" si="53"/>
        <v>0</v>
      </c>
      <c r="P147" s="161">
        <v>6.4000000000000005E-4</v>
      </c>
      <c r="Q147" s="161">
        <f t="shared" si="54"/>
        <v>3.2000000000000002E-3</v>
      </c>
      <c r="R147" s="161"/>
      <c r="S147" s="161"/>
      <c r="T147" s="162">
        <v>7.9350000000000004E-2</v>
      </c>
      <c r="U147" s="161">
        <f t="shared" si="55"/>
        <v>0.4</v>
      </c>
      <c r="V147" s="151"/>
      <c r="W147" s="151"/>
      <c r="X147" s="151"/>
      <c r="Y147" s="151"/>
      <c r="Z147" s="151"/>
      <c r="AA147" s="151"/>
      <c r="AB147" s="151"/>
      <c r="AC147" s="151"/>
      <c r="AD147" s="151"/>
      <c r="AE147" s="151" t="s">
        <v>130</v>
      </c>
      <c r="AF147" s="151"/>
      <c r="AG147" s="151"/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ht="22.5" outlineLevel="1" x14ac:dyDescent="0.2">
      <c r="A148" s="152">
        <v>126</v>
      </c>
      <c r="B148" s="158" t="s">
        <v>370</v>
      </c>
      <c r="C148" s="191" t="s">
        <v>371</v>
      </c>
      <c r="D148" s="160" t="s">
        <v>139</v>
      </c>
      <c r="E148" s="166">
        <v>5</v>
      </c>
      <c r="F148" s="168">
        <f t="shared" si="48"/>
        <v>0</v>
      </c>
      <c r="G148" s="169">
        <f t="shared" si="49"/>
        <v>0</v>
      </c>
      <c r="H148" s="169"/>
      <c r="I148" s="169">
        <f t="shared" si="50"/>
        <v>0</v>
      </c>
      <c r="J148" s="169"/>
      <c r="K148" s="169">
        <f t="shared" si="51"/>
        <v>0</v>
      </c>
      <c r="L148" s="169">
        <v>15</v>
      </c>
      <c r="M148" s="169">
        <f t="shared" si="52"/>
        <v>0</v>
      </c>
      <c r="N148" s="161">
        <v>0</v>
      </c>
      <c r="O148" s="161">
        <f t="shared" si="53"/>
        <v>0</v>
      </c>
      <c r="P148" s="161">
        <v>3.0300000000000001E-3</v>
      </c>
      <c r="Q148" s="161">
        <f t="shared" si="54"/>
        <v>1.515E-2</v>
      </c>
      <c r="R148" s="161"/>
      <c r="S148" s="161"/>
      <c r="T148" s="162">
        <v>9.3149999999999997E-2</v>
      </c>
      <c r="U148" s="161">
        <f t="shared" si="55"/>
        <v>0.47</v>
      </c>
      <c r="V148" s="151"/>
      <c r="W148" s="151"/>
      <c r="X148" s="151"/>
      <c r="Y148" s="151"/>
      <c r="Z148" s="151"/>
      <c r="AA148" s="151"/>
      <c r="AB148" s="151"/>
      <c r="AC148" s="151"/>
      <c r="AD148" s="151"/>
      <c r="AE148" s="151" t="s">
        <v>130</v>
      </c>
      <c r="AF148" s="151"/>
      <c r="AG148" s="151"/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ht="22.5" outlineLevel="1" x14ac:dyDescent="0.2">
      <c r="A149" s="152">
        <v>127</v>
      </c>
      <c r="B149" s="158" t="s">
        <v>372</v>
      </c>
      <c r="C149" s="191" t="s">
        <v>373</v>
      </c>
      <c r="D149" s="160" t="s">
        <v>144</v>
      </c>
      <c r="E149" s="166">
        <v>22.771000000000001</v>
      </c>
      <c r="F149" s="168">
        <f t="shared" si="48"/>
        <v>0</v>
      </c>
      <c r="G149" s="169">
        <f t="shared" si="49"/>
        <v>0</v>
      </c>
      <c r="H149" s="169"/>
      <c r="I149" s="169">
        <f t="shared" si="50"/>
        <v>0</v>
      </c>
      <c r="J149" s="169"/>
      <c r="K149" s="169">
        <f t="shared" si="51"/>
        <v>0</v>
      </c>
      <c r="L149" s="169">
        <v>15</v>
      </c>
      <c r="M149" s="169">
        <f t="shared" si="52"/>
        <v>0</v>
      </c>
      <c r="N149" s="161">
        <v>0</v>
      </c>
      <c r="O149" s="161">
        <f t="shared" si="53"/>
        <v>0</v>
      </c>
      <c r="P149" s="161">
        <v>2.3E-3</v>
      </c>
      <c r="Q149" s="161">
        <f t="shared" si="54"/>
        <v>5.237E-2</v>
      </c>
      <c r="R149" s="161"/>
      <c r="S149" s="161"/>
      <c r="T149" s="162">
        <v>0.10349999999999999</v>
      </c>
      <c r="U149" s="161">
        <f t="shared" si="55"/>
        <v>2.36</v>
      </c>
      <c r="V149" s="151"/>
      <c r="W149" s="151"/>
      <c r="X149" s="151"/>
      <c r="Y149" s="151"/>
      <c r="Z149" s="151"/>
      <c r="AA149" s="151"/>
      <c r="AB149" s="151"/>
      <c r="AC149" s="151"/>
      <c r="AD149" s="151"/>
      <c r="AE149" s="151" t="s">
        <v>130</v>
      </c>
      <c r="AF149" s="151"/>
      <c r="AG149" s="151"/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ht="22.5" outlineLevel="1" x14ac:dyDescent="0.2">
      <c r="A150" s="152">
        <v>128</v>
      </c>
      <c r="B150" s="158" t="s">
        <v>374</v>
      </c>
      <c r="C150" s="191" t="s">
        <v>375</v>
      </c>
      <c r="D150" s="160" t="s">
        <v>133</v>
      </c>
      <c r="E150" s="166">
        <v>10.8</v>
      </c>
      <c r="F150" s="168">
        <f t="shared" si="48"/>
        <v>0</v>
      </c>
      <c r="G150" s="169">
        <f t="shared" si="49"/>
        <v>0</v>
      </c>
      <c r="H150" s="169"/>
      <c r="I150" s="169">
        <f t="shared" si="50"/>
        <v>0</v>
      </c>
      <c r="J150" s="169"/>
      <c r="K150" s="169">
        <f t="shared" si="51"/>
        <v>0</v>
      </c>
      <c r="L150" s="169">
        <v>15</v>
      </c>
      <c r="M150" s="169">
        <f t="shared" si="52"/>
        <v>0</v>
      </c>
      <c r="N150" s="161">
        <v>6.2199999999999998E-3</v>
      </c>
      <c r="O150" s="161">
        <f t="shared" si="53"/>
        <v>6.7180000000000004E-2</v>
      </c>
      <c r="P150" s="161">
        <v>0</v>
      </c>
      <c r="Q150" s="161">
        <f t="shared" si="54"/>
        <v>0</v>
      </c>
      <c r="R150" s="161"/>
      <c r="S150" s="161"/>
      <c r="T150" s="162">
        <v>1.9296500000000001</v>
      </c>
      <c r="U150" s="161">
        <f t="shared" si="55"/>
        <v>20.84</v>
      </c>
      <c r="V150" s="151"/>
      <c r="W150" s="151"/>
      <c r="X150" s="151"/>
      <c r="Y150" s="151"/>
      <c r="Z150" s="151"/>
      <c r="AA150" s="151"/>
      <c r="AB150" s="151"/>
      <c r="AC150" s="151"/>
      <c r="AD150" s="151"/>
      <c r="AE150" s="151" t="s">
        <v>130</v>
      </c>
      <c r="AF150" s="151"/>
      <c r="AG150" s="151"/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ht="22.5" outlineLevel="1" x14ac:dyDescent="0.2">
      <c r="A151" s="152">
        <v>129</v>
      </c>
      <c r="B151" s="158" t="s">
        <v>376</v>
      </c>
      <c r="C151" s="191" t="s">
        <v>377</v>
      </c>
      <c r="D151" s="160" t="s">
        <v>144</v>
      </c>
      <c r="E151" s="166">
        <v>14.9</v>
      </c>
      <c r="F151" s="168">
        <f t="shared" si="48"/>
        <v>0</v>
      </c>
      <c r="G151" s="169">
        <f t="shared" si="49"/>
        <v>0</v>
      </c>
      <c r="H151" s="169"/>
      <c r="I151" s="169">
        <f t="shared" si="50"/>
        <v>0</v>
      </c>
      <c r="J151" s="169"/>
      <c r="K151" s="169">
        <f t="shared" si="51"/>
        <v>0</v>
      </c>
      <c r="L151" s="169">
        <v>15</v>
      </c>
      <c r="M151" s="169">
        <f t="shared" si="52"/>
        <v>0</v>
      </c>
      <c r="N151" s="161">
        <v>2.5999999999999999E-3</v>
      </c>
      <c r="O151" s="161">
        <f t="shared" si="53"/>
        <v>3.8739999999999997E-2</v>
      </c>
      <c r="P151" s="161">
        <v>0</v>
      </c>
      <c r="Q151" s="161">
        <f t="shared" si="54"/>
        <v>0</v>
      </c>
      <c r="R151" s="161"/>
      <c r="S151" s="161"/>
      <c r="T151" s="162">
        <v>0.38585000000000003</v>
      </c>
      <c r="U151" s="161">
        <f t="shared" si="55"/>
        <v>5.75</v>
      </c>
      <c r="V151" s="151"/>
      <c r="W151" s="151"/>
      <c r="X151" s="151"/>
      <c r="Y151" s="151"/>
      <c r="Z151" s="151"/>
      <c r="AA151" s="151"/>
      <c r="AB151" s="151"/>
      <c r="AC151" s="151"/>
      <c r="AD151" s="151"/>
      <c r="AE151" s="151" t="s">
        <v>130</v>
      </c>
      <c r="AF151" s="151"/>
      <c r="AG151" s="151"/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ht="22.5" outlineLevel="1" x14ac:dyDescent="0.2">
      <c r="A152" s="152">
        <v>130</v>
      </c>
      <c r="B152" s="158" t="s">
        <v>378</v>
      </c>
      <c r="C152" s="191" t="s">
        <v>379</v>
      </c>
      <c r="D152" s="160" t="s">
        <v>144</v>
      </c>
      <c r="E152" s="166">
        <v>14.9</v>
      </c>
      <c r="F152" s="168">
        <f t="shared" si="48"/>
        <v>0</v>
      </c>
      <c r="G152" s="169">
        <f t="shared" si="49"/>
        <v>0</v>
      </c>
      <c r="H152" s="169"/>
      <c r="I152" s="169">
        <f t="shared" si="50"/>
        <v>0</v>
      </c>
      <c r="J152" s="169"/>
      <c r="K152" s="169">
        <f t="shared" si="51"/>
        <v>0</v>
      </c>
      <c r="L152" s="169">
        <v>15</v>
      </c>
      <c r="M152" s="169">
        <f t="shared" si="52"/>
        <v>0</v>
      </c>
      <c r="N152" s="161">
        <v>1.3600000000000001E-3</v>
      </c>
      <c r="O152" s="161">
        <f t="shared" si="53"/>
        <v>2.026E-2</v>
      </c>
      <c r="P152" s="161">
        <v>0</v>
      </c>
      <c r="Q152" s="161">
        <f t="shared" si="54"/>
        <v>0</v>
      </c>
      <c r="R152" s="161"/>
      <c r="S152" s="161"/>
      <c r="T152" s="162">
        <v>0.34</v>
      </c>
      <c r="U152" s="161">
        <f t="shared" si="55"/>
        <v>5.07</v>
      </c>
      <c r="V152" s="151"/>
      <c r="W152" s="151"/>
      <c r="X152" s="151"/>
      <c r="Y152" s="151"/>
      <c r="Z152" s="151"/>
      <c r="AA152" s="151"/>
      <c r="AB152" s="151"/>
      <c r="AC152" s="151"/>
      <c r="AD152" s="151"/>
      <c r="AE152" s="151" t="s">
        <v>130</v>
      </c>
      <c r="AF152" s="151"/>
      <c r="AG152" s="151"/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ht="22.5" outlineLevel="1" x14ac:dyDescent="0.2">
      <c r="A153" s="152">
        <v>131</v>
      </c>
      <c r="B153" s="158" t="s">
        <v>380</v>
      </c>
      <c r="C153" s="191" t="s">
        <v>381</v>
      </c>
      <c r="D153" s="160" t="s">
        <v>144</v>
      </c>
      <c r="E153" s="166">
        <v>34.65</v>
      </c>
      <c r="F153" s="168">
        <f t="shared" si="48"/>
        <v>0</v>
      </c>
      <c r="G153" s="169">
        <f t="shared" si="49"/>
        <v>0</v>
      </c>
      <c r="H153" s="169"/>
      <c r="I153" s="169">
        <f t="shared" si="50"/>
        <v>0</v>
      </c>
      <c r="J153" s="169"/>
      <c r="K153" s="169">
        <f t="shared" si="51"/>
        <v>0</v>
      </c>
      <c r="L153" s="169">
        <v>15</v>
      </c>
      <c r="M153" s="169">
        <f t="shared" si="52"/>
        <v>0</v>
      </c>
      <c r="N153" s="161">
        <v>2.3999999999999998E-3</v>
      </c>
      <c r="O153" s="161">
        <f t="shared" si="53"/>
        <v>8.3159999999999998E-2</v>
      </c>
      <c r="P153" s="161">
        <v>0</v>
      </c>
      <c r="Q153" s="161">
        <f t="shared" si="54"/>
        <v>0</v>
      </c>
      <c r="R153" s="161"/>
      <c r="S153" s="161"/>
      <c r="T153" s="162">
        <v>0.26</v>
      </c>
      <c r="U153" s="161">
        <f t="shared" si="55"/>
        <v>9.01</v>
      </c>
      <c r="V153" s="151"/>
      <c r="W153" s="151"/>
      <c r="X153" s="151"/>
      <c r="Y153" s="151"/>
      <c r="Z153" s="151"/>
      <c r="AA153" s="151"/>
      <c r="AB153" s="151"/>
      <c r="AC153" s="151"/>
      <c r="AD153" s="151"/>
      <c r="AE153" s="151" t="s">
        <v>130</v>
      </c>
      <c r="AF153" s="151"/>
      <c r="AG153" s="151"/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ht="22.5" outlineLevel="1" x14ac:dyDescent="0.2">
      <c r="A154" s="152">
        <v>132</v>
      </c>
      <c r="B154" s="158" t="s">
        <v>382</v>
      </c>
      <c r="C154" s="191" t="s">
        <v>383</v>
      </c>
      <c r="D154" s="160" t="s">
        <v>139</v>
      </c>
      <c r="E154" s="166">
        <v>38</v>
      </c>
      <c r="F154" s="168">
        <f t="shared" si="48"/>
        <v>0</v>
      </c>
      <c r="G154" s="169">
        <f t="shared" si="49"/>
        <v>0</v>
      </c>
      <c r="H154" s="169"/>
      <c r="I154" s="169">
        <f t="shared" si="50"/>
        <v>0</v>
      </c>
      <c r="J154" s="169"/>
      <c r="K154" s="169">
        <f t="shared" si="51"/>
        <v>0</v>
      </c>
      <c r="L154" s="169">
        <v>15</v>
      </c>
      <c r="M154" s="169">
        <f t="shared" si="52"/>
        <v>0</v>
      </c>
      <c r="N154" s="161">
        <v>8.0000000000000007E-5</v>
      </c>
      <c r="O154" s="161">
        <f t="shared" si="53"/>
        <v>3.0400000000000002E-3</v>
      </c>
      <c r="P154" s="161">
        <v>0</v>
      </c>
      <c r="Q154" s="161">
        <f t="shared" si="54"/>
        <v>0</v>
      </c>
      <c r="R154" s="161"/>
      <c r="S154" s="161"/>
      <c r="T154" s="162">
        <v>0.115</v>
      </c>
      <c r="U154" s="161">
        <f t="shared" si="55"/>
        <v>4.37</v>
      </c>
      <c r="V154" s="151"/>
      <c r="W154" s="151"/>
      <c r="X154" s="151"/>
      <c r="Y154" s="151"/>
      <c r="Z154" s="151"/>
      <c r="AA154" s="151"/>
      <c r="AB154" s="151"/>
      <c r="AC154" s="151"/>
      <c r="AD154" s="151"/>
      <c r="AE154" s="151" t="s">
        <v>130</v>
      </c>
      <c r="AF154" s="151"/>
      <c r="AG154" s="151"/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2">
        <v>133</v>
      </c>
      <c r="B155" s="158" t="s">
        <v>384</v>
      </c>
      <c r="C155" s="191" t="s">
        <v>385</v>
      </c>
      <c r="D155" s="160" t="s">
        <v>139</v>
      </c>
      <c r="E155" s="166">
        <v>4</v>
      </c>
      <c r="F155" s="168">
        <f t="shared" si="48"/>
        <v>0</v>
      </c>
      <c r="G155" s="169">
        <f t="shared" si="49"/>
        <v>0</v>
      </c>
      <c r="H155" s="169"/>
      <c r="I155" s="169">
        <f t="shared" si="50"/>
        <v>0</v>
      </c>
      <c r="J155" s="169"/>
      <c r="K155" s="169">
        <f t="shared" si="51"/>
        <v>0</v>
      </c>
      <c r="L155" s="169">
        <v>15</v>
      </c>
      <c r="M155" s="169">
        <f t="shared" si="52"/>
        <v>0</v>
      </c>
      <c r="N155" s="161">
        <v>5.0000000000000001E-4</v>
      </c>
      <c r="O155" s="161">
        <f t="shared" si="53"/>
        <v>2E-3</v>
      </c>
      <c r="P155" s="161">
        <v>0</v>
      </c>
      <c r="Q155" s="161">
        <f t="shared" si="54"/>
        <v>0</v>
      </c>
      <c r="R155" s="161"/>
      <c r="S155" s="161"/>
      <c r="T155" s="162">
        <v>0.41</v>
      </c>
      <c r="U155" s="161">
        <f t="shared" si="55"/>
        <v>1.64</v>
      </c>
      <c r="V155" s="151"/>
      <c r="W155" s="151"/>
      <c r="X155" s="151"/>
      <c r="Y155" s="151"/>
      <c r="Z155" s="151"/>
      <c r="AA155" s="151"/>
      <c r="AB155" s="151"/>
      <c r="AC155" s="151"/>
      <c r="AD155" s="151"/>
      <c r="AE155" s="151" t="s">
        <v>130</v>
      </c>
      <c r="AF155" s="151"/>
      <c r="AG155" s="151"/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2">
        <v>134</v>
      </c>
      <c r="B156" s="158" t="s">
        <v>386</v>
      </c>
      <c r="C156" s="191" t="s">
        <v>387</v>
      </c>
      <c r="D156" s="160" t="s">
        <v>144</v>
      </c>
      <c r="E156" s="166">
        <v>4.8</v>
      </c>
      <c r="F156" s="168">
        <f t="shared" si="48"/>
        <v>0</v>
      </c>
      <c r="G156" s="169">
        <f t="shared" si="49"/>
        <v>0</v>
      </c>
      <c r="H156" s="169"/>
      <c r="I156" s="169">
        <f t="shared" si="50"/>
        <v>0</v>
      </c>
      <c r="J156" s="169"/>
      <c r="K156" s="169">
        <f t="shared" si="51"/>
        <v>0</v>
      </c>
      <c r="L156" s="169">
        <v>15</v>
      </c>
      <c r="M156" s="169">
        <f t="shared" si="52"/>
        <v>0</v>
      </c>
      <c r="N156" s="161">
        <v>3.5400000000000002E-3</v>
      </c>
      <c r="O156" s="161">
        <f t="shared" si="53"/>
        <v>1.6990000000000002E-2</v>
      </c>
      <c r="P156" s="161">
        <v>0</v>
      </c>
      <c r="Q156" s="161">
        <f t="shared" si="54"/>
        <v>0</v>
      </c>
      <c r="R156" s="161"/>
      <c r="S156" s="161"/>
      <c r="T156" s="162">
        <v>0.219</v>
      </c>
      <c r="U156" s="161">
        <f t="shared" si="55"/>
        <v>1.05</v>
      </c>
      <c r="V156" s="151"/>
      <c r="W156" s="151"/>
      <c r="X156" s="151"/>
      <c r="Y156" s="151"/>
      <c r="Z156" s="151"/>
      <c r="AA156" s="151"/>
      <c r="AB156" s="151"/>
      <c r="AC156" s="151"/>
      <c r="AD156" s="151"/>
      <c r="AE156" s="151" t="s">
        <v>130</v>
      </c>
      <c r="AF156" s="151"/>
      <c r="AG156" s="151"/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ht="22.5" outlineLevel="1" x14ac:dyDescent="0.2">
      <c r="A157" s="152">
        <v>135</v>
      </c>
      <c r="B157" s="158" t="s">
        <v>388</v>
      </c>
      <c r="C157" s="191" t="s">
        <v>389</v>
      </c>
      <c r="D157" s="160" t="s">
        <v>144</v>
      </c>
      <c r="E157" s="166">
        <v>16.920000000000002</v>
      </c>
      <c r="F157" s="168">
        <f t="shared" si="48"/>
        <v>0</v>
      </c>
      <c r="G157" s="169">
        <f t="shared" si="49"/>
        <v>0</v>
      </c>
      <c r="H157" s="169"/>
      <c r="I157" s="169">
        <f t="shared" si="50"/>
        <v>0</v>
      </c>
      <c r="J157" s="169"/>
      <c r="K157" s="169">
        <f t="shared" si="51"/>
        <v>0</v>
      </c>
      <c r="L157" s="169">
        <v>15</v>
      </c>
      <c r="M157" s="169">
        <f t="shared" si="52"/>
        <v>0</v>
      </c>
      <c r="N157" s="161">
        <v>0</v>
      </c>
      <c r="O157" s="161">
        <f t="shared" si="53"/>
        <v>0</v>
      </c>
      <c r="P157" s="161">
        <v>0</v>
      </c>
      <c r="Q157" s="161">
        <f t="shared" si="54"/>
        <v>0</v>
      </c>
      <c r="R157" s="161"/>
      <c r="S157" s="161"/>
      <c r="T157" s="162">
        <v>0.2</v>
      </c>
      <c r="U157" s="161">
        <f t="shared" si="55"/>
        <v>3.38</v>
      </c>
      <c r="V157" s="151"/>
      <c r="W157" s="151"/>
      <c r="X157" s="151"/>
      <c r="Y157" s="151"/>
      <c r="Z157" s="151"/>
      <c r="AA157" s="151"/>
      <c r="AB157" s="151"/>
      <c r="AC157" s="151"/>
      <c r="AD157" s="151"/>
      <c r="AE157" s="151" t="s">
        <v>130</v>
      </c>
      <c r="AF157" s="151"/>
      <c r="AG157" s="151"/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ht="22.5" outlineLevel="1" x14ac:dyDescent="0.2">
      <c r="A158" s="152">
        <v>136</v>
      </c>
      <c r="B158" s="158" t="s">
        <v>390</v>
      </c>
      <c r="C158" s="191" t="s">
        <v>391</v>
      </c>
      <c r="D158" s="160" t="s">
        <v>144</v>
      </c>
      <c r="E158" s="166">
        <v>16.920000000000002</v>
      </c>
      <c r="F158" s="168">
        <f t="shared" si="48"/>
        <v>0</v>
      </c>
      <c r="G158" s="169">
        <f t="shared" si="49"/>
        <v>0</v>
      </c>
      <c r="H158" s="169"/>
      <c r="I158" s="169">
        <f t="shared" si="50"/>
        <v>0</v>
      </c>
      <c r="J158" s="169"/>
      <c r="K158" s="169">
        <f t="shared" si="51"/>
        <v>0</v>
      </c>
      <c r="L158" s="169">
        <v>15</v>
      </c>
      <c r="M158" s="169">
        <f t="shared" si="52"/>
        <v>0</v>
      </c>
      <c r="N158" s="161">
        <v>1.0300000000000001E-3</v>
      </c>
      <c r="O158" s="161">
        <f t="shared" si="53"/>
        <v>1.7430000000000001E-2</v>
      </c>
      <c r="P158" s="161">
        <v>0</v>
      </c>
      <c r="Q158" s="161">
        <f t="shared" si="54"/>
        <v>0</v>
      </c>
      <c r="R158" s="161"/>
      <c r="S158" s="161"/>
      <c r="T158" s="162">
        <v>0.24</v>
      </c>
      <c r="U158" s="161">
        <f t="shared" si="55"/>
        <v>4.0599999999999996</v>
      </c>
      <c r="V158" s="151"/>
      <c r="W158" s="151"/>
      <c r="X158" s="151"/>
      <c r="Y158" s="151"/>
      <c r="Z158" s="151"/>
      <c r="AA158" s="151"/>
      <c r="AB158" s="151"/>
      <c r="AC158" s="151"/>
      <c r="AD158" s="151"/>
      <c r="AE158" s="151" t="s">
        <v>130</v>
      </c>
      <c r="AF158" s="151"/>
      <c r="AG158" s="151"/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ht="22.5" outlineLevel="1" x14ac:dyDescent="0.2">
      <c r="A159" s="152">
        <v>137</v>
      </c>
      <c r="B159" s="158" t="s">
        <v>392</v>
      </c>
      <c r="C159" s="191" t="s">
        <v>393</v>
      </c>
      <c r="D159" s="160" t="s">
        <v>144</v>
      </c>
      <c r="E159" s="166">
        <v>34.65</v>
      </c>
      <c r="F159" s="168">
        <f t="shared" si="48"/>
        <v>0</v>
      </c>
      <c r="G159" s="169">
        <f t="shared" si="49"/>
        <v>0</v>
      </c>
      <c r="H159" s="169"/>
      <c r="I159" s="169">
        <f t="shared" si="50"/>
        <v>0</v>
      </c>
      <c r="J159" s="169"/>
      <c r="K159" s="169">
        <f t="shared" si="51"/>
        <v>0</v>
      </c>
      <c r="L159" s="169">
        <v>15</v>
      </c>
      <c r="M159" s="169">
        <f t="shared" si="52"/>
        <v>0</v>
      </c>
      <c r="N159" s="161">
        <v>1.1900000000000001E-3</v>
      </c>
      <c r="O159" s="161">
        <f t="shared" si="53"/>
        <v>4.1230000000000003E-2</v>
      </c>
      <c r="P159" s="161">
        <v>0</v>
      </c>
      <c r="Q159" s="161">
        <f t="shared" si="54"/>
        <v>0</v>
      </c>
      <c r="R159" s="161"/>
      <c r="S159" s="161"/>
      <c r="T159" s="162">
        <v>0.28000000000000003</v>
      </c>
      <c r="U159" s="161">
        <f t="shared" si="55"/>
        <v>9.6999999999999993</v>
      </c>
      <c r="V159" s="151"/>
      <c r="W159" s="151"/>
      <c r="X159" s="151"/>
      <c r="Y159" s="151"/>
      <c r="Z159" s="151"/>
      <c r="AA159" s="151"/>
      <c r="AB159" s="151"/>
      <c r="AC159" s="151"/>
      <c r="AD159" s="151"/>
      <c r="AE159" s="151" t="s">
        <v>130</v>
      </c>
      <c r="AF159" s="151"/>
      <c r="AG159" s="151"/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ht="22.5" outlineLevel="1" x14ac:dyDescent="0.2">
      <c r="A160" s="152">
        <v>138</v>
      </c>
      <c r="B160" s="158" t="s">
        <v>394</v>
      </c>
      <c r="C160" s="191" t="s">
        <v>395</v>
      </c>
      <c r="D160" s="160" t="s">
        <v>144</v>
      </c>
      <c r="E160" s="166">
        <v>18</v>
      </c>
      <c r="F160" s="168">
        <f t="shared" si="48"/>
        <v>0</v>
      </c>
      <c r="G160" s="169">
        <f t="shared" si="49"/>
        <v>0</v>
      </c>
      <c r="H160" s="169"/>
      <c r="I160" s="169">
        <f t="shared" si="50"/>
        <v>0</v>
      </c>
      <c r="J160" s="169"/>
      <c r="K160" s="169">
        <f t="shared" si="51"/>
        <v>0</v>
      </c>
      <c r="L160" s="169">
        <v>15</v>
      </c>
      <c r="M160" s="169">
        <f t="shared" si="52"/>
        <v>0</v>
      </c>
      <c r="N160" s="161">
        <v>7.2000000000000005E-4</v>
      </c>
      <c r="O160" s="161">
        <f t="shared" si="53"/>
        <v>1.2959999999999999E-2</v>
      </c>
      <c r="P160" s="161">
        <v>0</v>
      </c>
      <c r="Q160" s="161">
        <f t="shared" si="54"/>
        <v>0</v>
      </c>
      <c r="R160" s="161"/>
      <c r="S160" s="161"/>
      <c r="T160" s="162">
        <v>9.4299999999999995E-2</v>
      </c>
      <c r="U160" s="161">
        <f t="shared" si="55"/>
        <v>1.7</v>
      </c>
      <c r="V160" s="151"/>
      <c r="W160" s="151"/>
      <c r="X160" s="151"/>
      <c r="Y160" s="151"/>
      <c r="Z160" s="151"/>
      <c r="AA160" s="151"/>
      <c r="AB160" s="151"/>
      <c r="AC160" s="151"/>
      <c r="AD160" s="151"/>
      <c r="AE160" s="151" t="s">
        <v>130</v>
      </c>
      <c r="AF160" s="151"/>
      <c r="AG160" s="151"/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ht="22.5" outlineLevel="1" x14ac:dyDescent="0.2">
      <c r="A161" s="152">
        <v>139</v>
      </c>
      <c r="B161" s="158" t="s">
        <v>396</v>
      </c>
      <c r="C161" s="191" t="s">
        <v>397</v>
      </c>
      <c r="D161" s="160" t="s">
        <v>144</v>
      </c>
      <c r="E161" s="166">
        <v>18</v>
      </c>
      <c r="F161" s="168">
        <f t="shared" si="48"/>
        <v>0</v>
      </c>
      <c r="G161" s="169">
        <f t="shared" si="49"/>
        <v>0</v>
      </c>
      <c r="H161" s="169"/>
      <c r="I161" s="169">
        <f t="shared" si="50"/>
        <v>0</v>
      </c>
      <c r="J161" s="169"/>
      <c r="K161" s="169">
        <f t="shared" si="51"/>
        <v>0</v>
      </c>
      <c r="L161" s="169">
        <v>15</v>
      </c>
      <c r="M161" s="169">
        <f t="shared" si="52"/>
        <v>0</v>
      </c>
      <c r="N161" s="161">
        <v>7.2000000000000005E-4</v>
      </c>
      <c r="O161" s="161">
        <f t="shared" si="53"/>
        <v>1.2959999999999999E-2</v>
      </c>
      <c r="P161" s="161">
        <v>0</v>
      </c>
      <c r="Q161" s="161">
        <f t="shared" si="54"/>
        <v>0</v>
      </c>
      <c r="R161" s="161"/>
      <c r="S161" s="161"/>
      <c r="T161" s="162">
        <v>9.4299999999999995E-2</v>
      </c>
      <c r="U161" s="161">
        <f t="shared" si="55"/>
        <v>1.7</v>
      </c>
      <c r="V161" s="151"/>
      <c r="W161" s="151"/>
      <c r="X161" s="151"/>
      <c r="Y161" s="151"/>
      <c r="Z161" s="151"/>
      <c r="AA161" s="151"/>
      <c r="AB161" s="151"/>
      <c r="AC161" s="151"/>
      <c r="AD161" s="151"/>
      <c r="AE161" s="151" t="s">
        <v>130</v>
      </c>
      <c r="AF161" s="151"/>
      <c r="AG161" s="151"/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2">
        <v>140</v>
      </c>
      <c r="B162" s="158" t="s">
        <v>398</v>
      </c>
      <c r="C162" s="191" t="s">
        <v>399</v>
      </c>
      <c r="D162" s="160" t="s">
        <v>153</v>
      </c>
      <c r="E162" s="166">
        <v>0.315</v>
      </c>
      <c r="F162" s="168">
        <f t="shared" si="48"/>
        <v>0</v>
      </c>
      <c r="G162" s="169">
        <f t="shared" si="49"/>
        <v>0</v>
      </c>
      <c r="H162" s="169"/>
      <c r="I162" s="169">
        <f t="shared" si="50"/>
        <v>0</v>
      </c>
      <c r="J162" s="169"/>
      <c r="K162" s="169">
        <f t="shared" si="51"/>
        <v>0</v>
      </c>
      <c r="L162" s="169">
        <v>15</v>
      </c>
      <c r="M162" s="169">
        <f t="shared" si="52"/>
        <v>0</v>
      </c>
      <c r="N162" s="161">
        <v>0</v>
      </c>
      <c r="O162" s="161">
        <f t="shared" si="53"/>
        <v>0</v>
      </c>
      <c r="P162" s="161">
        <v>0</v>
      </c>
      <c r="Q162" s="161">
        <f t="shared" si="54"/>
        <v>0</v>
      </c>
      <c r="R162" s="161"/>
      <c r="S162" s="161"/>
      <c r="T162" s="162">
        <v>4.9470000000000001</v>
      </c>
      <c r="U162" s="161">
        <f t="shared" si="55"/>
        <v>1.56</v>
      </c>
      <c r="V162" s="151"/>
      <c r="W162" s="151"/>
      <c r="X162" s="151"/>
      <c r="Y162" s="151"/>
      <c r="Z162" s="151"/>
      <c r="AA162" s="151"/>
      <c r="AB162" s="151"/>
      <c r="AC162" s="151"/>
      <c r="AD162" s="151"/>
      <c r="AE162" s="151" t="s">
        <v>130</v>
      </c>
      <c r="AF162" s="151"/>
      <c r="AG162" s="151"/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x14ac:dyDescent="0.2">
      <c r="A163" s="153" t="s">
        <v>125</v>
      </c>
      <c r="B163" s="159" t="s">
        <v>82</v>
      </c>
      <c r="C163" s="192" t="s">
        <v>83</v>
      </c>
      <c r="D163" s="163"/>
      <c r="E163" s="167"/>
      <c r="F163" s="170"/>
      <c r="G163" s="170">
        <f>SUMIF(AE164:AE184,"&lt;&gt;NOR",G164:G184)</f>
        <v>0</v>
      </c>
      <c r="H163" s="170"/>
      <c r="I163" s="170">
        <f>SUM(I164:I184)</f>
        <v>0</v>
      </c>
      <c r="J163" s="170"/>
      <c r="K163" s="170">
        <f>SUM(K164:K184)</f>
        <v>0</v>
      </c>
      <c r="L163" s="170"/>
      <c r="M163" s="170">
        <f>SUM(M164:M184)</f>
        <v>0</v>
      </c>
      <c r="N163" s="164"/>
      <c r="O163" s="164">
        <f>SUM(O164:O184)</f>
        <v>22.070710000000005</v>
      </c>
      <c r="P163" s="164"/>
      <c r="Q163" s="164">
        <f>SUM(Q164:Q184)</f>
        <v>14.519740000000001</v>
      </c>
      <c r="R163" s="164"/>
      <c r="S163" s="164"/>
      <c r="T163" s="165"/>
      <c r="U163" s="164">
        <f>SUM(U164:U184)</f>
        <v>295.79000000000002</v>
      </c>
      <c r="AE163" t="s">
        <v>126</v>
      </c>
    </row>
    <row r="164" spans="1:60" outlineLevel="1" x14ac:dyDescent="0.2">
      <c r="A164" s="152">
        <v>141</v>
      </c>
      <c r="B164" s="158" t="s">
        <v>400</v>
      </c>
      <c r="C164" s="191" t="s">
        <v>401</v>
      </c>
      <c r="D164" s="160" t="s">
        <v>133</v>
      </c>
      <c r="E164" s="166">
        <v>331.46</v>
      </c>
      <c r="F164" s="168">
        <f t="shared" ref="F164:F184" si="56">H164+J164</f>
        <v>0</v>
      </c>
      <c r="G164" s="169">
        <f t="shared" ref="G164:G184" si="57">ROUND(E164*F164,2)</f>
        <v>0</v>
      </c>
      <c r="H164" s="169"/>
      <c r="I164" s="169">
        <f t="shared" ref="I164:I184" si="58">ROUND(E164*H164,2)</f>
        <v>0</v>
      </c>
      <c r="J164" s="169"/>
      <c r="K164" s="169">
        <f t="shared" ref="K164:K184" si="59">ROUND(E164*J164,2)</f>
        <v>0</v>
      </c>
      <c r="L164" s="169">
        <v>15</v>
      </c>
      <c r="M164" s="169">
        <f t="shared" ref="M164:M184" si="60">G164*(1+L164/100)</f>
        <v>0</v>
      </c>
      <c r="N164" s="161">
        <v>0</v>
      </c>
      <c r="O164" s="161">
        <f t="shared" ref="O164:O184" si="61">ROUND(E164*N164,5)</f>
        <v>0</v>
      </c>
      <c r="P164" s="161">
        <v>4.2000000000000003E-2</v>
      </c>
      <c r="Q164" s="161">
        <f t="shared" ref="Q164:Q184" si="62">ROUND(E164*P164,5)</f>
        <v>13.92132</v>
      </c>
      <c r="R164" s="161"/>
      <c r="S164" s="161"/>
      <c r="T164" s="162">
        <v>0.14199999999999999</v>
      </c>
      <c r="U164" s="161">
        <f t="shared" ref="U164:U184" si="63">ROUND(E164*T164,2)</f>
        <v>47.07</v>
      </c>
      <c r="V164" s="151"/>
      <c r="W164" s="151"/>
      <c r="X164" s="151"/>
      <c r="Y164" s="151"/>
      <c r="Z164" s="151"/>
      <c r="AA164" s="151"/>
      <c r="AB164" s="151"/>
      <c r="AC164" s="151"/>
      <c r="AD164" s="151"/>
      <c r="AE164" s="151" t="s">
        <v>130</v>
      </c>
      <c r="AF164" s="151"/>
      <c r="AG164" s="151"/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2">
        <v>142</v>
      </c>
      <c r="B165" s="158" t="s">
        <v>402</v>
      </c>
      <c r="C165" s="191" t="s">
        <v>403</v>
      </c>
      <c r="D165" s="160" t="s">
        <v>144</v>
      </c>
      <c r="E165" s="166">
        <v>25.725000000000001</v>
      </c>
      <c r="F165" s="168">
        <f t="shared" si="56"/>
        <v>0</v>
      </c>
      <c r="G165" s="169">
        <f t="shared" si="57"/>
        <v>0</v>
      </c>
      <c r="H165" s="169"/>
      <c r="I165" s="169">
        <f t="shared" si="58"/>
        <v>0</v>
      </c>
      <c r="J165" s="169"/>
      <c r="K165" s="169">
        <f t="shared" si="59"/>
        <v>0</v>
      </c>
      <c r="L165" s="169">
        <v>15</v>
      </c>
      <c r="M165" s="169">
        <f t="shared" si="60"/>
        <v>0</v>
      </c>
      <c r="N165" s="161">
        <v>0</v>
      </c>
      <c r="O165" s="161">
        <f t="shared" si="61"/>
        <v>0</v>
      </c>
      <c r="P165" s="161">
        <v>2.3E-2</v>
      </c>
      <c r="Q165" s="161">
        <f t="shared" si="62"/>
        <v>0.59167999999999998</v>
      </c>
      <c r="R165" s="161"/>
      <c r="S165" s="161"/>
      <c r="T165" s="162">
        <v>8.4000000000000005E-2</v>
      </c>
      <c r="U165" s="161">
        <f t="shared" si="63"/>
        <v>2.16</v>
      </c>
      <c r="V165" s="151"/>
      <c r="W165" s="151"/>
      <c r="X165" s="151"/>
      <c r="Y165" s="151"/>
      <c r="Z165" s="151"/>
      <c r="AA165" s="151"/>
      <c r="AB165" s="151"/>
      <c r="AC165" s="151"/>
      <c r="AD165" s="151"/>
      <c r="AE165" s="151" t="s">
        <v>130</v>
      </c>
      <c r="AF165" s="151"/>
      <c r="AG165" s="151"/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ht="22.5" outlineLevel="1" x14ac:dyDescent="0.2">
      <c r="A166" s="152">
        <v>143</v>
      </c>
      <c r="B166" s="158" t="s">
        <v>404</v>
      </c>
      <c r="C166" s="191" t="s">
        <v>405</v>
      </c>
      <c r="D166" s="160" t="s">
        <v>133</v>
      </c>
      <c r="E166" s="166">
        <v>37.450000000000003</v>
      </c>
      <c r="F166" s="168">
        <f t="shared" si="56"/>
        <v>0</v>
      </c>
      <c r="G166" s="169">
        <f t="shared" si="57"/>
        <v>0</v>
      </c>
      <c r="H166" s="169"/>
      <c r="I166" s="169">
        <f t="shared" si="58"/>
        <v>0</v>
      </c>
      <c r="J166" s="169"/>
      <c r="K166" s="169">
        <f t="shared" si="59"/>
        <v>0</v>
      </c>
      <c r="L166" s="169">
        <v>15</v>
      </c>
      <c r="M166" s="169">
        <f t="shared" si="60"/>
        <v>0</v>
      </c>
      <c r="N166" s="161">
        <v>0</v>
      </c>
      <c r="O166" s="161">
        <f t="shared" si="61"/>
        <v>0</v>
      </c>
      <c r="P166" s="161">
        <v>1.8000000000000001E-4</v>
      </c>
      <c r="Q166" s="161">
        <f t="shared" si="62"/>
        <v>6.7400000000000003E-3</v>
      </c>
      <c r="R166" s="161"/>
      <c r="S166" s="161"/>
      <c r="T166" s="162">
        <v>0.03</v>
      </c>
      <c r="U166" s="161">
        <f t="shared" si="63"/>
        <v>1.1200000000000001</v>
      </c>
      <c r="V166" s="151"/>
      <c r="W166" s="151"/>
      <c r="X166" s="151"/>
      <c r="Y166" s="151"/>
      <c r="Z166" s="151"/>
      <c r="AA166" s="151"/>
      <c r="AB166" s="151"/>
      <c r="AC166" s="151"/>
      <c r="AD166" s="151"/>
      <c r="AE166" s="151" t="s">
        <v>130</v>
      </c>
      <c r="AF166" s="151"/>
      <c r="AG166" s="151"/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ht="22.5" outlineLevel="1" x14ac:dyDescent="0.2">
      <c r="A167" s="152">
        <v>144</v>
      </c>
      <c r="B167" s="158" t="s">
        <v>406</v>
      </c>
      <c r="C167" s="191" t="s">
        <v>407</v>
      </c>
      <c r="D167" s="160" t="s">
        <v>133</v>
      </c>
      <c r="E167" s="166">
        <v>331.46</v>
      </c>
      <c r="F167" s="168">
        <f t="shared" si="56"/>
        <v>0</v>
      </c>
      <c r="G167" s="169">
        <f t="shared" si="57"/>
        <v>0</v>
      </c>
      <c r="H167" s="169"/>
      <c r="I167" s="169">
        <f t="shared" si="58"/>
        <v>0</v>
      </c>
      <c r="J167" s="169"/>
      <c r="K167" s="169">
        <f t="shared" si="59"/>
        <v>0</v>
      </c>
      <c r="L167" s="169">
        <v>15</v>
      </c>
      <c r="M167" s="169">
        <f t="shared" si="60"/>
        <v>0</v>
      </c>
      <c r="N167" s="161">
        <v>4.8070000000000002E-2</v>
      </c>
      <c r="O167" s="161">
        <f t="shared" si="61"/>
        <v>15.93328</v>
      </c>
      <c r="P167" s="161">
        <v>0</v>
      </c>
      <c r="Q167" s="161">
        <f t="shared" si="62"/>
        <v>0</v>
      </c>
      <c r="R167" s="161"/>
      <c r="S167" s="161"/>
      <c r="T167" s="162">
        <v>0.40300000000000002</v>
      </c>
      <c r="U167" s="161">
        <f t="shared" si="63"/>
        <v>133.58000000000001</v>
      </c>
      <c r="V167" s="151"/>
      <c r="W167" s="151"/>
      <c r="X167" s="151"/>
      <c r="Y167" s="151"/>
      <c r="Z167" s="151"/>
      <c r="AA167" s="151"/>
      <c r="AB167" s="151"/>
      <c r="AC167" s="151"/>
      <c r="AD167" s="151"/>
      <c r="AE167" s="151" t="s">
        <v>130</v>
      </c>
      <c r="AF167" s="151"/>
      <c r="AG167" s="151"/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52">
        <v>145</v>
      </c>
      <c r="B168" s="158" t="s">
        <v>408</v>
      </c>
      <c r="C168" s="191" t="s">
        <v>409</v>
      </c>
      <c r="D168" s="160" t="s">
        <v>144</v>
      </c>
      <c r="E168" s="166">
        <v>13.425000000000001</v>
      </c>
      <c r="F168" s="168">
        <f t="shared" si="56"/>
        <v>0</v>
      </c>
      <c r="G168" s="169">
        <f t="shared" si="57"/>
        <v>0</v>
      </c>
      <c r="H168" s="169"/>
      <c r="I168" s="169">
        <f t="shared" si="58"/>
        <v>0</v>
      </c>
      <c r="J168" s="169"/>
      <c r="K168" s="169">
        <f t="shared" si="59"/>
        <v>0</v>
      </c>
      <c r="L168" s="169">
        <v>15</v>
      </c>
      <c r="M168" s="169">
        <f t="shared" si="60"/>
        <v>0</v>
      </c>
      <c r="N168" s="161">
        <v>1.54E-2</v>
      </c>
      <c r="O168" s="161">
        <f t="shared" si="61"/>
        <v>0.20674999999999999</v>
      </c>
      <c r="P168" s="161">
        <v>0</v>
      </c>
      <c r="Q168" s="161">
        <f t="shared" si="62"/>
        <v>0</v>
      </c>
      <c r="R168" s="161"/>
      <c r="S168" s="161"/>
      <c r="T168" s="162">
        <v>0.35</v>
      </c>
      <c r="U168" s="161">
        <f t="shared" si="63"/>
        <v>4.7</v>
      </c>
      <c r="V168" s="151"/>
      <c r="W168" s="151"/>
      <c r="X168" s="151"/>
      <c r="Y168" s="151"/>
      <c r="Z168" s="151"/>
      <c r="AA168" s="151"/>
      <c r="AB168" s="151"/>
      <c r="AC168" s="151"/>
      <c r="AD168" s="151"/>
      <c r="AE168" s="151" t="s">
        <v>130</v>
      </c>
      <c r="AF168" s="151"/>
      <c r="AG168" s="151"/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2">
        <v>146</v>
      </c>
      <c r="B169" s="158" t="s">
        <v>410</v>
      </c>
      <c r="C169" s="191" t="s">
        <v>411</v>
      </c>
      <c r="D169" s="160" t="s">
        <v>144</v>
      </c>
      <c r="E169" s="166">
        <v>31.57</v>
      </c>
      <c r="F169" s="168">
        <f t="shared" si="56"/>
        <v>0</v>
      </c>
      <c r="G169" s="169">
        <f t="shared" si="57"/>
        <v>0</v>
      </c>
      <c r="H169" s="169"/>
      <c r="I169" s="169">
        <f t="shared" si="58"/>
        <v>0</v>
      </c>
      <c r="J169" s="169"/>
      <c r="K169" s="169">
        <f t="shared" si="59"/>
        <v>0</v>
      </c>
      <c r="L169" s="169">
        <v>15</v>
      </c>
      <c r="M169" s="169">
        <f t="shared" si="60"/>
        <v>0</v>
      </c>
      <c r="N169" s="161">
        <v>0</v>
      </c>
      <c r="O169" s="161">
        <f t="shared" si="61"/>
        <v>0</v>
      </c>
      <c r="P169" s="161">
        <v>0</v>
      </c>
      <c r="Q169" s="161">
        <f t="shared" si="62"/>
        <v>0</v>
      </c>
      <c r="R169" s="161"/>
      <c r="S169" s="161"/>
      <c r="T169" s="162">
        <v>0.35</v>
      </c>
      <c r="U169" s="161">
        <f t="shared" si="63"/>
        <v>11.05</v>
      </c>
      <c r="V169" s="151"/>
      <c r="W169" s="151"/>
      <c r="X169" s="151"/>
      <c r="Y169" s="151"/>
      <c r="Z169" s="151"/>
      <c r="AA169" s="151"/>
      <c r="AB169" s="151"/>
      <c r="AC169" s="151"/>
      <c r="AD169" s="151"/>
      <c r="AE169" s="151" t="s">
        <v>130</v>
      </c>
      <c r="AF169" s="151"/>
      <c r="AG169" s="151"/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ht="22.5" outlineLevel="1" x14ac:dyDescent="0.2">
      <c r="A170" s="152">
        <v>147</v>
      </c>
      <c r="B170" s="158" t="s">
        <v>412</v>
      </c>
      <c r="C170" s="191" t="s">
        <v>413</v>
      </c>
      <c r="D170" s="160" t="s">
        <v>278</v>
      </c>
      <c r="E170" s="166">
        <v>5</v>
      </c>
      <c r="F170" s="168">
        <f t="shared" si="56"/>
        <v>0</v>
      </c>
      <c r="G170" s="169">
        <f t="shared" si="57"/>
        <v>0</v>
      </c>
      <c r="H170" s="169"/>
      <c r="I170" s="169">
        <f t="shared" si="58"/>
        <v>0</v>
      </c>
      <c r="J170" s="169"/>
      <c r="K170" s="169">
        <f t="shared" si="59"/>
        <v>0</v>
      </c>
      <c r="L170" s="169">
        <v>15</v>
      </c>
      <c r="M170" s="169">
        <f t="shared" si="60"/>
        <v>0</v>
      </c>
      <c r="N170" s="161">
        <v>2.2000000000000001E-3</v>
      </c>
      <c r="O170" s="161">
        <f t="shared" si="61"/>
        <v>1.0999999999999999E-2</v>
      </c>
      <c r="P170" s="161">
        <v>0</v>
      </c>
      <c r="Q170" s="161">
        <f t="shared" si="62"/>
        <v>0</v>
      </c>
      <c r="R170" s="161"/>
      <c r="S170" s="161"/>
      <c r="T170" s="162">
        <v>2.7E-2</v>
      </c>
      <c r="U170" s="161">
        <f t="shared" si="63"/>
        <v>0.14000000000000001</v>
      </c>
      <c r="V170" s="151"/>
      <c r="W170" s="151"/>
      <c r="X170" s="151"/>
      <c r="Y170" s="151"/>
      <c r="Z170" s="151"/>
      <c r="AA170" s="151"/>
      <c r="AB170" s="151"/>
      <c r="AC170" s="151"/>
      <c r="AD170" s="151"/>
      <c r="AE170" s="151" t="s">
        <v>130</v>
      </c>
      <c r="AF170" s="151"/>
      <c r="AG170" s="151"/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ht="22.5" outlineLevel="1" x14ac:dyDescent="0.2">
      <c r="A171" s="152">
        <v>148</v>
      </c>
      <c r="B171" s="158" t="s">
        <v>414</v>
      </c>
      <c r="C171" s="191" t="s">
        <v>415</v>
      </c>
      <c r="D171" s="160" t="s">
        <v>139</v>
      </c>
      <c r="E171" s="166">
        <v>2</v>
      </c>
      <c r="F171" s="168">
        <f t="shared" si="56"/>
        <v>0</v>
      </c>
      <c r="G171" s="169">
        <f t="shared" si="57"/>
        <v>0</v>
      </c>
      <c r="H171" s="169"/>
      <c r="I171" s="169">
        <f t="shared" si="58"/>
        <v>0</v>
      </c>
      <c r="J171" s="169"/>
      <c r="K171" s="169">
        <f t="shared" si="59"/>
        <v>0</v>
      </c>
      <c r="L171" s="169">
        <v>15</v>
      </c>
      <c r="M171" s="169">
        <f t="shared" si="60"/>
        <v>0</v>
      </c>
      <c r="N171" s="161">
        <v>6.0299999999999998E-3</v>
      </c>
      <c r="O171" s="161">
        <f t="shared" si="61"/>
        <v>1.206E-2</v>
      </c>
      <c r="P171" s="161">
        <v>0</v>
      </c>
      <c r="Q171" s="161">
        <f t="shared" si="62"/>
        <v>0</v>
      </c>
      <c r="R171" s="161"/>
      <c r="S171" s="161"/>
      <c r="T171" s="162">
        <v>0.27600000000000002</v>
      </c>
      <c r="U171" s="161">
        <f t="shared" si="63"/>
        <v>0.55000000000000004</v>
      </c>
      <c r="V171" s="151"/>
      <c r="W171" s="151"/>
      <c r="X171" s="151"/>
      <c r="Y171" s="151"/>
      <c r="Z171" s="151"/>
      <c r="AA171" s="151"/>
      <c r="AB171" s="151"/>
      <c r="AC171" s="151"/>
      <c r="AD171" s="151"/>
      <c r="AE171" s="151" t="s">
        <v>130</v>
      </c>
      <c r="AF171" s="151"/>
      <c r="AG171" s="151"/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ht="22.5" outlineLevel="1" x14ac:dyDescent="0.2">
      <c r="A172" s="152">
        <v>149</v>
      </c>
      <c r="B172" s="158" t="s">
        <v>416</v>
      </c>
      <c r="C172" s="191" t="s">
        <v>417</v>
      </c>
      <c r="D172" s="160" t="s">
        <v>139</v>
      </c>
      <c r="E172" s="166">
        <v>76</v>
      </c>
      <c r="F172" s="168">
        <f t="shared" si="56"/>
        <v>0</v>
      </c>
      <c r="G172" s="169">
        <f t="shared" si="57"/>
        <v>0</v>
      </c>
      <c r="H172" s="169"/>
      <c r="I172" s="169">
        <f t="shared" si="58"/>
        <v>0</v>
      </c>
      <c r="J172" s="169"/>
      <c r="K172" s="169">
        <f t="shared" si="59"/>
        <v>0</v>
      </c>
      <c r="L172" s="169">
        <v>15</v>
      </c>
      <c r="M172" s="169">
        <f t="shared" si="60"/>
        <v>0</v>
      </c>
      <c r="N172" s="161">
        <v>0.01</v>
      </c>
      <c r="O172" s="161">
        <f t="shared" si="61"/>
        <v>0.76</v>
      </c>
      <c r="P172" s="161">
        <v>0</v>
      </c>
      <c r="Q172" s="161">
        <f t="shared" si="62"/>
        <v>0</v>
      </c>
      <c r="R172" s="161"/>
      <c r="S172" s="161"/>
      <c r="T172" s="162">
        <v>0</v>
      </c>
      <c r="U172" s="161">
        <f t="shared" si="63"/>
        <v>0</v>
      </c>
      <c r="V172" s="151"/>
      <c r="W172" s="151"/>
      <c r="X172" s="151"/>
      <c r="Y172" s="151"/>
      <c r="Z172" s="151"/>
      <c r="AA172" s="151"/>
      <c r="AB172" s="151"/>
      <c r="AC172" s="151"/>
      <c r="AD172" s="151"/>
      <c r="AE172" s="151" t="s">
        <v>316</v>
      </c>
      <c r="AF172" s="151"/>
      <c r="AG172" s="151"/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ht="22.5" outlineLevel="1" x14ac:dyDescent="0.2">
      <c r="A173" s="152">
        <v>150</v>
      </c>
      <c r="B173" s="158" t="s">
        <v>418</v>
      </c>
      <c r="C173" s="191" t="s">
        <v>419</v>
      </c>
      <c r="D173" s="160" t="s">
        <v>139</v>
      </c>
      <c r="E173" s="166">
        <v>12</v>
      </c>
      <c r="F173" s="168">
        <f t="shared" si="56"/>
        <v>0</v>
      </c>
      <c r="G173" s="169">
        <f t="shared" si="57"/>
        <v>0</v>
      </c>
      <c r="H173" s="169"/>
      <c r="I173" s="169">
        <f t="shared" si="58"/>
        <v>0</v>
      </c>
      <c r="J173" s="169"/>
      <c r="K173" s="169">
        <f t="shared" si="59"/>
        <v>0</v>
      </c>
      <c r="L173" s="169">
        <v>15</v>
      </c>
      <c r="M173" s="169">
        <f t="shared" si="60"/>
        <v>0</v>
      </c>
      <c r="N173" s="161">
        <v>2.5500000000000002E-3</v>
      </c>
      <c r="O173" s="161">
        <f t="shared" si="61"/>
        <v>3.0599999999999999E-2</v>
      </c>
      <c r="P173" s="161">
        <v>0</v>
      </c>
      <c r="Q173" s="161">
        <f t="shared" si="62"/>
        <v>0</v>
      </c>
      <c r="R173" s="161"/>
      <c r="S173" s="161"/>
      <c r="T173" s="162">
        <v>0</v>
      </c>
      <c r="U173" s="161">
        <f t="shared" si="63"/>
        <v>0</v>
      </c>
      <c r="V173" s="151"/>
      <c r="W173" s="151"/>
      <c r="X173" s="151"/>
      <c r="Y173" s="151"/>
      <c r="Z173" s="151"/>
      <c r="AA173" s="151"/>
      <c r="AB173" s="151"/>
      <c r="AC173" s="151"/>
      <c r="AD173" s="151"/>
      <c r="AE173" s="151" t="s">
        <v>316</v>
      </c>
      <c r="AF173" s="151"/>
      <c r="AG173" s="151"/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ht="22.5" outlineLevel="1" x14ac:dyDescent="0.2">
      <c r="A174" s="152">
        <v>151</v>
      </c>
      <c r="B174" s="158" t="s">
        <v>420</v>
      </c>
      <c r="C174" s="191" t="s">
        <v>421</v>
      </c>
      <c r="D174" s="160" t="s">
        <v>139</v>
      </c>
      <c r="E174" s="166">
        <v>26</v>
      </c>
      <c r="F174" s="168">
        <f t="shared" si="56"/>
        <v>0</v>
      </c>
      <c r="G174" s="169">
        <f t="shared" si="57"/>
        <v>0</v>
      </c>
      <c r="H174" s="169"/>
      <c r="I174" s="169">
        <f t="shared" si="58"/>
        <v>0</v>
      </c>
      <c r="J174" s="169"/>
      <c r="K174" s="169">
        <f t="shared" si="59"/>
        <v>0</v>
      </c>
      <c r="L174" s="169">
        <v>15</v>
      </c>
      <c r="M174" s="169">
        <f t="shared" si="60"/>
        <v>0</v>
      </c>
      <c r="N174" s="161">
        <v>3.2599999999999999E-3</v>
      </c>
      <c r="O174" s="161">
        <f t="shared" si="61"/>
        <v>8.4760000000000002E-2</v>
      </c>
      <c r="P174" s="161">
        <v>0</v>
      </c>
      <c r="Q174" s="161">
        <f t="shared" si="62"/>
        <v>0</v>
      </c>
      <c r="R174" s="161"/>
      <c r="S174" s="161"/>
      <c r="T174" s="162">
        <v>0</v>
      </c>
      <c r="U174" s="161">
        <f t="shared" si="63"/>
        <v>0</v>
      </c>
      <c r="V174" s="151"/>
      <c r="W174" s="151"/>
      <c r="X174" s="151"/>
      <c r="Y174" s="151"/>
      <c r="Z174" s="151"/>
      <c r="AA174" s="151"/>
      <c r="AB174" s="151"/>
      <c r="AC174" s="151"/>
      <c r="AD174" s="151"/>
      <c r="AE174" s="151" t="s">
        <v>316</v>
      </c>
      <c r="AF174" s="151"/>
      <c r="AG174" s="151"/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2">
        <v>152</v>
      </c>
      <c r="B175" s="158" t="s">
        <v>422</v>
      </c>
      <c r="C175" s="191" t="s">
        <v>423</v>
      </c>
      <c r="D175" s="160" t="s">
        <v>139</v>
      </c>
      <c r="E175" s="166">
        <v>52</v>
      </c>
      <c r="F175" s="168">
        <f t="shared" si="56"/>
        <v>0</v>
      </c>
      <c r="G175" s="169">
        <f t="shared" si="57"/>
        <v>0</v>
      </c>
      <c r="H175" s="169"/>
      <c r="I175" s="169">
        <f t="shared" si="58"/>
        <v>0</v>
      </c>
      <c r="J175" s="169"/>
      <c r="K175" s="169">
        <f t="shared" si="59"/>
        <v>0</v>
      </c>
      <c r="L175" s="169">
        <v>15</v>
      </c>
      <c r="M175" s="169">
        <f t="shared" si="60"/>
        <v>0</v>
      </c>
      <c r="N175" s="161">
        <v>6.0000000000000001E-3</v>
      </c>
      <c r="O175" s="161">
        <f t="shared" si="61"/>
        <v>0.312</v>
      </c>
      <c r="P175" s="161">
        <v>0</v>
      </c>
      <c r="Q175" s="161">
        <f t="shared" si="62"/>
        <v>0</v>
      </c>
      <c r="R175" s="161"/>
      <c r="S175" s="161"/>
      <c r="T175" s="162">
        <v>0</v>
      </c>
      <c r="U175" s="161">
        <f t="shared" si="63"/>
        <v>0</v>
      </c>
      <c r="V175" s="151"/>
      <c r="W175" s="151"/>
      <c r="X175" s="151"/>
      <c r="Y175" s="151"/>
      <c r="Z175" s="151"/>
      <c r="AA175" s="151"/>
      <c r="AB175" s="151"/>
      <c r="AC175" s="151"/>
      <c r="AD175" s="151"/>
      <c r="AE175" s="151" t="s">
        <v>316</v>
      </c>
      <c r="AF175" s="151"/>
      <c r="AG175" s="151"/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52">
        <v>153</v>
      </c>
      <c r="B176" s="158" t="s">
        <v>424</v>
      </c>
      <c r="C176" s="191" t="s">
        <v>425</v>
      </c>
      <c r="D176" s="160" t="s">
        <v>139</v>
      </c>
      <c r="E176" s="166">
        <v>564</v>
      </c>
      <c r="F176" s="168">
        <f t="shared" si="56"/>
        <v>0</v>
      </c>
      <c r="G176" s="169">
        <f t="shared" si="57"/>
        <v>0</v>
      </c>
      <c r="H176" s="169"/>
      <c r="I176" s="169">
        <f t="shared" si="58"/>
        <v>0</v>
      </c>
      <c r="J176" s="169"/>
      <c r="K176" s="169">
        <f t="shared" si="59"/>
        <v>0</v>
      </c>
      <c r="L176" s="169">
        <v>15</v>
      </c>
      <c r="M176" s="169">
        <f t="shared" si="60"/>
        <v>0</v>
      </c>
      <c r="N176" s="161">
        <v>7.4000000000000003E-3</v>
      </c>
      <c r="O176" s="161">
        <f t="shared" si="61"/>
        <v>4.1736000000000004</v>
      </c>
      <c r="P176" s="161">
        <v>0</v>
      </c>
      <c r="Q176" s="161">
        <f t="shared" si="62"/>
        <v>0</v>
      </c>
      <c r="R176" s="161"/>
      <c r="S176" s="161"/>
      <c r="T176" s="162">
        <v>0</v>
      </c>
      <c r="U176" s="161">
        <f t="shared" si="63"/>
        <v>0</v>
      </c>
      <c r="V176" s="151"/>
      <c r="W176" s="151"/>
      <c r="X176" s="151"/>
      <c r="Y176" s="151"/>
      <c r="Z176" s="151"/>
      <c r="AA176" s="151"/>
      <c r="AB176" s="151"/>
      <c r="AC176" s="151"/>
      <c r="AD176" s="151"/>
      <c r="AE176" s="151" t="s">
        <v>316</v>
      </c>
      <c r="AF176" s="151"/>
      <c r="AG176" s="151"/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2">
        <v>154</v>
      </c>
      <c r="B177" s="158" t="s">
        <v>426</v>
      </c>
      <c r="C177" s="191" t="s">
        <v>427</v>
      </c>
      <c r="D177" s="160" t="s">
        <v>139</v>
      </c>
      <c r="E177" s="166">
        <v>56</v>
      </c>
      <c r="F177" s="168">
        <f t="shared" si="56"/>
        <v>0</v>
      </c>
      <c r="G177" s="169">
        <f t="shared" si="57"/>
        <v>0</v>
      </c>
      <c r="H177" s="169"/>
      <c r="I177" s="169">
        <f t="shared" si="58"/>
        <v>0</v>
      </c>
      <c r="J177" s="169"/>
      <c r="K177" s="169">
        <f t="shared" si="59"/>
        <v>0</v>
      </c>
      <c r="L177" s="169">
        <v>15</v>
      </c>
      <c r="M177" s="169">
        <f t="shared" si="60"/>
        <v>0</v>
      </c>
      <c r="N177" s="161">
        <v>7.3000000000000001E-3</v>
      </c>
      <c r="O177" s="161">
        <f t="shared" si="61"/>
        <v>0.4088</v>
      </c>
      <c r="P177" s="161">
        <v>0</v>
      </c>
      <c r="Q177" s="161">
        <f t="shared" si="62"/>
        <v>0</v>
      </c>
      <c r="R177" s="161"/>
      <c r="S177" s="161"/>
      <c r="T177" s="162">
        <v>0</v>
      </c>
      <c r="U177" s="161">
        <f t="shared" si="63"/>
        <v>0</v>
      </c>
      <c r="V177" s="151"/>
      <c r="W177" s="151"/>
      <c r="X177" s="151"/>
      <c r="Y177" s="151"/>
      <c r="Z177" s="151"/>
      <c r="AA177" s="151"/>
      <c r="AB177" s="151"/>
      <c r="AC177" s="151"/>
      <c r="AD177" s="151"/>
      <c r="AE177" s="151" t="s">
        <v>316</v>
      </c>
      <c r="AF177" s="151"/>
      <c r="AG177" s="151"/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ht="22.5" outlineLevel="1" x14ac:dyDescent="0.2">
      <c r="A178" s="152">
        <v>155</v>
      </c>
      <c r="B178" s="158" t="s">
        <v>428</v>
      </c>
      <c r="C178" s="191" t="s">
        <v>429</v>
      </c>
      <c r="D178" s="160" t="s">
        <v>139</v>
      </c>
      <c r="E178" s="166">
        <v>12</v>
      </c>
      <c r="F178" s="168">
        <f t="shared" si="56"/>
        <v>0</v>
      </c>
      <c r="G178" s="169">
        <f t="shared" si="57"/>
        <v>0</v>
      </c>
      <c r="H178" s="169"/>
      <c r="I178" s="169">
        <f t="shared" si="58"/>
        <v>0</v>
      </c>
      <c r="J178" s="169"/>
      <c r="K178" s="169">
        <f t="shared" si="59"/>
        <v>0</v>
      </c>
      <c r="L178" s="169">
        <v>15</v>
      </c>
      <c r="M178" s="169">
        <f t="shared" si="60"/>
        <v>0</v>
      </c>
      <c r="N178" s="161">
        <v>5.4999999999999997E-3</v>
      </c>
      <c r="O178" s="161">
        <f t="shared" si="61"/>
        <v>6.6000000000000003E-2</v>
      </c>
      <c r="P178" s="161">
        <v>0</v>
      </c>
      <c r="Q178" s="161">
        <f t="shared" si="62"/>
        <v>0</v>
      </c>
      <c r="R178" s="161"/>
      <c r="S178" s="161"/>
      <c r="T178" s="162">
        <v>0</v>
      </c>
      <c r="U178" s="161">
        <f t="shared" si="63"/>
        <v>0</v>
      </c>
      <c r="V178" s="151"/>
      <c r="W178" s="151"/>
      <c r="X178" s="151"/>
      <c r="Y178" s="151"/>
      <c r="Z178" s="151"/>
      <c r="AA178" s="151"/>
      <c r="AB178" s="151"/>
      <c r="AC178" s="151"/>
      <c r="AD178" s="151"/>
      <c r="AE178" s="151" t="s">
        <v>316</v>
      </c>
      <c r="AF178" s="151"/>
      <c r="AG178" s="151"/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ht="22.5" outlineLevel="1" x14ac:dyDescent="0.2">
      <c r="A179" s="152">
        <v>156</v>
      </c>
      <c r="B179" s="158" t="s">
        <v>430</v>
      </c>
      <c r="C179" s="191" t="s">
        <v>431</v>
      </c>
      <c r="D179" s="160" t="s">
        <v>139</v>
      </c>
      <c r="E179" s="166">
        <v>4</v>
      </c>
      <c r="F179" s="168">
        <f t="shared" si="56"/>
        <v>0</v>
      </c>
      <c r="G179" s="169">
        <f t="shared" si="57"/>
        <v>0</v>
      </c>
      <c r="H179" s="169"/>
      <c r="I179" s="169">
        <f t="shared" si="58"/>
        <v>0</v>
      </c>
      <c r="J179" s="169"/>
      <c r="K179" s="169">
        <f t="shared" si="59"/>
        <v>0</v>
      </c>
      <c r="L179" s="169">
        <v>15</v>
      </c>
      <c r="M179" s="169">
        <f t="shared" si="60"/>
        <v>0</v>
      </c>
      <c r="N179" s="161">
        <v>3.0000000000000001E-3</v>
      </c>
      <c r="O179" s="161">
        <f t="shared" si="61"/>
        <v>1.2E-2</v>
      </c>
      <c r="P179" s="161">
        <v>0</v>
      </c>
      <c r="Q179" s="161">
        <f t="shared" si="62"/>
        <v>0</v>
      </c>
      <c r="R179" s="161"/>
      <c r="S179" s="161"/>
      <c r="T179" s="162">
        <v>0</v>
      </c>
      <c r="U179" s="161">
        <f t="shared" si="63"/>
        <v>0</v>
      </c>
      <c r="V179" s="151"/>
      <c r="W179" s="151"/>
      <c r="X179" s="151"/>
      <c r="Y179" s="151"/>
      <c r="Z179" s="151"/>
      <c r="AA179" s="151"/>
      <c r="AB179" s="151"/>
      <c r="AC179" s="151"/>
      <c r="AD179" s="151"/>
      <c r="AE179" s="151" t="s">
        <v>316</v>
      </c>
      <c r="AF179" s="151"/>
      <c r="AG179" s="151"/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2">
        <v>157</v>
      </c>
      <c r="B180" s="158" t="s">
        <v>432</v>
      </c>
      <c r="C180" s="191" t="s">
        <v>433</v>
      </c>
      <c r="D180" s="160" t="s">
        <v>278</v>
      </c>
      <c r="E180" s="166">
        <v>2</v>
      </c>
      <c r="F180" s="168">
        <f t="shared" si="56"/>
        <v>0</v>
      </c>
      <c r="G180" s="169">
        <f t="shared" si="57"/>
        <v>0</v>
      </c>
      <c r="H180" s="169"/>
      <c r="I180" s="169">
        <f t="shared" si="58"/>
        <v>0</v>
      </c>
      <c r="J180" s="169"/>
      <c r="K180" s="169">
        <f t="shared" si="59"/>
        <v>0</v>
      </c>
      <c r="L180" s="169">
        <v>15</v>
      </c>
      <c r="M180" s="169">
        <f t="shared" si="60"/>
        <v>0</v>
      </c>
      <c r="N180" s="161">
        <v>1.2999999999999999E-3</v>
      </c>
      <c r="O180" s="161">
        <f t="shared" si="61"/>
        <v>2.5999999999999999E-3</v>
      </c>
      <c r="P180" s="161">
        <v>0</v>
      </c>
      <c r="Q180" s="161">
        <f t="shared" si="62"/>
        <v>0</v>
      </c>
      <c r="R180" s="161"/>
      <c r="S180" s="161"/>
      <c r="T180" s="162">
        <v>2.7E-2</v>
      </c>
      <c r="U180" s="161">
        <f t="shared" si="63"/>
        <v>0.05</v>
      </c>
      <c r="V180" s="151"/>
      <c r="W180" s="151"/>
      <c r="X180" s="151"/>
      <c r="Y180" s="151"/>
      <c r="Z180" s="151"/>
      <c r="AA180" s="151"/>
      <c r="AB180" s="151"/>
      <c r="AC180" s="151"/>
      <c r="AD180" s="151"/>
      <c r="AE180" s="151" t="s">
        <v>130</v>
      </c>
      <c r="AF180" s="151"/>
      <c r="AG180" s="151"/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ht="22.5" outlineLevel="1" x14ac:dyDescent="0.2">
      <c r="A181" s="152">
        <v>158</v>
      </c>
      <c r="B181" s="158" t="s">
        <v>434</v>
      </c>
      <c r="C181" s="191" t="s">
        <v>497</v>
      </c>
      <c r="D181" s="160" t="s">
        <v>133</v>
      </c>
      <c r="E181" s="166">
        <v>331.46</v>
      </c>
      <c r="F181" s="168">
        <f t="shared" si="56"/>
        <v>0</v>
      </c>
      <c r="G181" s="169">
        <f t="shared" si="57"/>
        <v>0</v>
      </c>
      <c r="H181" s="169"/>
      <c r="I181" s="169">
        <f t="shared" si="58"/>
        <v>0</v>
      </c>
      <c r="J181" s="169"/>
      <c r="K181" s="169">
        <f t="shared" si="59"/>
        <v>0</v>
      </c>
      <c r="L181" s="169">
        <v>15</v>
      </c>
      <c r="M181" s="169">
        <f t="shared" si="60"/>
        <v>0</v>
      </c>
      <c r="N181" s="161">
        <v>1.1E-4</v>
      </c>
      <c r="O181" s="161">
        <f t="shared" si="61"/>
        <v>3.6459999999999999E-2</v>
      </c>
      <c r="P181" s="161">
        <v>0</v>
      </c>
      <c r="Q181" s="161">
        <f t="shared" si="62"/>
        <v>0</v>
      </c>
      <c r="R181" s="161"/>
      <c r="S181" s="161"/>
      <c r="T181" s="162">
        <v>0.1</v>
      </c>
      <c r="U181" s="161">
        <f t="shared" si="63"/>
        <v>33.15</v>
      </c>
      <c r="V181" s="151"/>
      <c r="W181" s="151"/>
      <c r="X181" s="151"/>
      <c r="Y181" s="151"/>
      <c r="Z181" s="151"/>
      <c r="AA181" s="151"/>
      <c r="AB181" s="151"/>
      <c r="AC181" s="151"/>
      <c r="AD181" s="151"/>
      <c r="AE181" s="151" t="s">
        <v>130</v>
      </c>
      <c r="AF181" s="151"/>
      <c r="AG181" s="151"/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52">
        <v>159</v>
      </c>
      <c r="B182" s="158" t="s">
        <v>435</v>
      </c>
      <c r="C182" s="191" t="s">
        <v>436</v>
      </c>
      <c r="D182" s="160" t="s">
        <v>144</v>
      </c>
      <c r="E182" s="166">
        <v>34.65</v>
      </c>
      <c r="F182" s="168">
        <f t="shared" si="56"/>
        <v>0</v>
      </c>
      <c r="G182" s="169">
        <f t="shared" si="57"/>
        <v>0</v>
      </c>
      <c r="H182" s="169"/>
      <c r="I182" s="169">
        <f t="shared" si="58"/>
        <v>0</v>
      </c>
      <c r="J182" s="169"/>
      <c r="K182" s="169">
        <f t="shared" si="59"/>
        <v>0</v>
      </c>
      <c r="L182" s="169">
        <v>15</v>
      </c>
      <c r="M182" s="169">
        <f t="shared" si="60"/>
        <v>0</v>
      </c>
      <c r="N182" s="161">
        <v>1E-4</v>
      </c>
      <c r="O182" s="161">
        <f t="shared" si="61"/>
        <v>3.47E-3</v>
      </c>
      <c r="P182" s="161">
        <v>0</v>
      </c>
      <c r="Q182" s="161">
        <f t="shared" si="62"/>
        <v>0</v>
      </c>
      <c r="R182" s="161"/>
      <c r="S182" s="161"/>
      <c r="T182" s="162">
        <v>6.7000000000000004E-2</v>
      </c>
      <c r="U182" s="161">
        <f t="shared" si="63"/>
        <v>2.3199999999999998</v>
      </c>
      <c r="V182" s="151"/>
      <c r="W182" s="151"/>
      <c r="X182" s="151"/>
      <c r="Y182" s="151"/>
      <c r="Z182" s="151"/>
      <c r="AA182" s="151"/>
      <c r="AB182" s="151"/>
      <c r="AC182" s="151"/>
      <c r="AD182" s="151"/>
      <c r="AE182" s="151" t="s">
        <v>130</v>
      </c>
      <c r="AF182" s="151"/>
      <c r="AG182" s="151"/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2">
        <v>160</v>
      </c>
      <c r="B183" s="158" t="s">
        <v>437</v>
      </c>
      <c r="C183" s="191" t="s">
        <v>438</v>
      </c>
      <c r="D183" s="160" t="s">
        <v>144</v>
      </c>
      <c r="E183" s="166">
        <v>34.65</v>
      </c>
      <c r="F183" s="168">
        <f t="shared" si="56"/>
        <v>0</v>
      </c>
      <c r="G183" s="169">
        <f t="shared" si="57"/>
        <v>0</v>
      </c>
      <c r="H183" s="169"/>
      <c r="I183" s="169">
        <f t="shared" si="58"/>
        <v>0</v>
      </c>
      <c r="J183" s="169"/>
      <c r="K183" s="169">
        <f t="shared" si="59"/>
        <v>0</v>
      </c>
      <c r="L183" s="169">
        <v>15</v>
      </c>
      <c r="M183" s="169">
        <f t="shared" si="60"/>
        <v>0</v>
      </c>
      <c r="N183" s="161">
        <v>5.0000000000000001E-4</v>
      </c>
      <c r="O183" s="161">
        <f t="shared" si="61"/>
        <v>1.7330000000000002E-2</v>
      </c>
      <c r="P183" s="161">
        <v>0</v>
      </c>
      <c r="Q183" s="161">
        <f t="shared" si="62"/>
        <v>0</v>
      </c>
      <c r="R183" s="161"/>
      <c r="S183" s="161"/>
      <c r="T183" s="162">
        <v>0.1</v>
      </c>
      <c r="U183" s="161">
        <f t="shared" si="63"/>
        <v>3.47</v>
      </c>
      <c r="V183" s="151"/>
      <c r="W183" s="151"/>
      <c r="X183" s="151"/>
      <c r="Y183" s="151"/>
      <c r="Z183" s="151"/>
      <c r="AA183" s="151"/>
      <c r="AB183" s="151"/>
      <c r="AC183" s="151"/>
      <c r="AD183" s="151"/>
      <c r="AE183" s="151" t="s">
        <v>130</v>
      </c>
      <c r="AF183" s="151"/>
      <c r="AG183" s="151"/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52">
        <v>161</v>
      </c>
      <c r="B184" s="158" t="s">
        <v>439</v>
      </c>
      <c r="C184" s="191" t="s">
        <v>440</v>
      </c>
      <c r="D184" s="160" t="s">
        <v>153</v>
      </c>
      <c r="E184" s="166">
        <v>22.07</v>
      </c>
      <c r="F184" s="168">
        <f t="shared" si="56"/>
        <v>0</v>
      </c>
      <c r="G184" s="169">
        <f t="shared" si="57"/>
        <v>0</v>
      </c>
      <c r="H184" s="169"/>
      <c r="I184" s="169">
        <f t="shared" si="58"/>
        <v>0</v>
      </c>
      <c r="J184" s="169"/>
      <c r="K184" s="169">
        <f t="shared" si="59"/>
        <v>0</v>
      </c>
      <c r="L184" s="169">
        <v>15</v>
      </c>
      <c r="M184" s="169">
        <f t="shared" si="60"/>
        <v>0</v>
      </c>
      <c r="N184" s="161">
        <v>0</v>
      </c>
      <c r="O184" s="161">
        <f t="shared" si="61"/>
        <v>0</v>
      </c>
      <c r="P184" s="161">
        <v>0</v>
      </c>
      <c r="Q184" s="161">
        <f t="shared" si="62"/>
        <v>0</v>
      </c>
      <c r="R184" s="161"/>
      <c r="S184" s="161"/>
      <c r="T184" s="162">
        <v>2.5569999999999999</v>
      </c>
      <c r="U184" s="161">
        <f t="shared" si="63"/>
        <v>56.43</v>
      </c>
      <c r="V184" s="151"/>
      <c r="W184" s="151"/>
      <c r="X184" s="151"/>
      <c r="Y184" s="151"/>
      <c r="Z184" s="151"/>
      <c r="AA184" s="151"/>
      <c r="AB184" s="151"/>
      <c r="AC184" s="151"/>
      <c r="AD184" s="151"/>
      <c r="AE184" s="151" t="s">
        <v>130</v>
      </c>
      <c r="AF184" s="151"/>
      <c r="AG184" s="151"/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x14ac:dyDescent="0.2">
      <c r="A185" s="153" t="s">
        <v>125</v>
      </c>
      <c r="B185" s="159" t="s">
        <v>84</v>
      </c>
      <c r="C185" s="192" t="s">
        <v>85</v>
      </c>
      <c r="D185" s="163"/>
      <c r="E185" s="167"/>
      <c r="F185" s="170"/>
      <c r="G185" s="170">
        <f>SUMIF(AE186:AE191,"&lt;&gt;NOR",G186:G191)</f>
        <v>0</v>
      </c>
      <c r="H185" s="170"/>
      <c r="I185" s="170">
        <f>SUM(I186:I191)</f>
        <v>0</v>
      </c>
      <c r="J185" s="170"/>
      <c r="K185" s="170">
        <f>SUM(K186:K191)</f>
        <v>0</v>
      </c>
      <c r="L185" s="170"/>
      <c r="M185" s="170">
        <f>SUM(M186:M191)</f>
        <v>0</v>
      </c>
      <c r="N185" s="164"/>
      <c r="O185" s="164">
        <f>SUM(O186:O191)</f>
        <v>1.4999999999999999E-4</v>
      </c>
      <c r="P185" s="164"/>
      <c r="Q185" s="164">
        <f>SUM(Q186:Q191)</f>
        <v>1.4544000000000001</v>
      </c>
      <c r="R185" s="164"/>
      <c r="S185" s="164"/>
      <c r="T185" s="165"/>
      <c r="U185" s="164">
        <f>SUM(U186:U191)</f>
        <v>9.4400000000000013</v>
      </c>
      <c r="AE185" t="s">
        <v>126</v>
      </c>
    </row>
    <row r="186" spans="1:60" ht="22.5" outlineLevel="1" x14ac:dyDescent="0.2">
      <c r="A186" s="152">
        <v>162</v>
      </c>
      <c r="B186" s="158" t="s">
        <v>441</v>
      </c>
      <c r="C186" s="191" t="s">
        <v>442</v>
      </c>
      <c r="D186" s="160" t="s">
        <v>139</v>
      </c>
      <c r="E186" s="166">
        <v>1</v>
      </c>
      <c r="F186" s="168">
        <f t="shared" ref="F186:F191" si="64">H186+J186</f>
        <v>0</v>
      </c>
      <c r="G186" s="169">
        <f t="shared" ref="G186:G191" si="65">ROUND(E186*F186,2)</f>
        <v>0</v>
      </c>
      <c r="H186" s="169"/>
      <c r="I186" s="169">
        <f t="shared" ref="I186:I191" si="66">ROUND(E186*H186,2)</f>
        <v>0</v>
      </c>
      <c r="J186" s="169"/>
      <c r="K186" s="169">
        <f t="shared" ref="K186:K191" si="67">ROUND(E186*J186,2)</f>
        <v>0</v>
      </c>
      <c r="L186" s="169">
        <v>15</v>
      </c>
      <c r="M186" s="169">
        <f t="shared" ref="M186:M191" si="68">G186*(1+L186/100)</f>
        <v>0</v>
      </c>
      <c r="N186" s="161">
        <v>1.4999999999999999E-4</v>
      </c>
      <c r="O186" s="161">
        <f t="shared" ref="O186:O191" si="69">ROUND(E186*N186,5)</f>
        <v>1.4999999999999999E-4</v>
      </c>
      <c r="P186" s="161">
        <v>0</v>
      </c>
      <c r="Q186" s="161">
        <f t="shared" ref="Q186:Q191" si="70">ROUND(E186*P186,5)</f>
        <v>0</v>
      </c>
      <c r="R186" s="161"/>
      <c r="S186" s="161"/>
      <c r="T186" s="162">
        <v>0.41199999999999998</v>
      </c>
      <c r="U186" s="161">
        <f t="shared" ref="U186:U191" si="71">ROUND(E186*T186,2)</f>
        <v>0.41</v>
      </c>
      <c r="V186" s="151"/>
      <c r="W186" s="151"/>
      <c r="X186" s="151"/>
      <c r="Y186" s="151"/>
      <c r="Z186" s="151"/>
      <c r="AA186" s="151"/>
      <c r="AB186" s="151"/>
      <c r="AC186" s="151"/>
      <c r="AD186" s="151"/>
      <c r="AE186" s="151" t="s">
        <v>130</v>
      </c>
      <c r="AF186" s="151"/>
      <c r="AG186" s="151"/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ht="22.5" outlineLevel="1" x14ac:dyDescent="0.2">
      <c r="A187" s="152">
        <v>163</v>
      </c>
      <c r="B187" s="158" t="s">
        <v>443</v>
      </c>
      <c r="C187" s="191" t="s">
        <v>444</v>
      </c>
      <c r="D187" s="160" t="s">
        <v>133</v>
      </c>
      <c r="E187" s="166">
        <v>5</v>
      </c>
      <c r="F187" s="168">
        <f t="shared" si="64"/>
        <v>0</v>
      </c>
      <c r="G187" s="169">
        <f t="shared" si="65"/>
        <v>0</v>
      </c>
      <c r="H187" s="169"/>
      <c r="I187" s="169">
        <f t="shared" si="66"/>
        <v>0</v>
      </c>
      <c r="J187" s="169"/>
      <c r="K187" s="169">
        <f t="shared" si="67"/>
        <v>0</v>
      </c>
      <c r="L187" s="169">
        <v>15</v>
      </c>
      <c r="M187" s="169">
        <f t="shared" si="68"/>
        <v>0</v>
      </c>
      <c r="N187" s="161">
        <v>0</v>
      </c>
      <c r="O187" s="161">
        <f t="shared" si="69"/>
        <v>0</v>
      </c>
      <c r="P187" s="161">
        <v>1.098E-2</v>
      </c>
      <c r="Q187" s="161">
        <f t="shared" si="70"/>
        <v>5.4899999999999997E-2</v>
      </c>
      <c r="R187" s="161"/>
      <c r="S187" s="161"/>
      <c r="T187" s="162">
        <v>0.44</v>
      </c>
      <c r="U187" s="161">
        <f t="shared" si="71"/>
        <v>2.2000000000000002</v>
      </c>
      <c r="V187" s="151"/>
      <c r="W187" s="151"/>
      <c r="X187" s="151"/>
      <c r="Y187" s="151"/>
      <c r="Z187" s="151"/>
      <c r="AA187" s="151"/>
      <c r="AB187" s="151"/>
      <c r="AC187" s="151"/>
      <c r="AD187" s="151"/>
      <c r="AE187" s="151" t="s">
        <v>130</v>
      </c>
      <c r="AF187" s="151"/>
      <c r="AG187" s="151"/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52">
        <v>164</v>
      </c>
      <c r="B188" s="158" t="s">
        <v>445</v>
      </c>
      <c r="C188" s="191" t="s">
        <v>446</v>
      </c>
      <c r="D188" s="160" t="s">
        <v>133</v>
      </c>
      <c r="E188" s="166">
        <v>5</v>
      </c>
      <c r="F188" s="168">
        <f t="shared" si="64"/>
        <v>0</v>
      </c>
      <c r="G188" s="169">
        <f t="shared" si="65"/>
        <v>0</v>
      </c>
      <c r="H188" s="169"/>
      <c r="I188" s="169">
        <f t="shared" si="66"/>
        <v>0</v>
      </c>
      <c r="J188" s="169"/>
      <c r="K188" s="169">
        <f t="shared" si="67"/>
        <v>0</v>
      </c>
      <c r="L188" s="169">
        <v>15</v>
      </c>
      <c r="M188" s="169">
        <f t="shared" si="68"/>
        <v>0</v>
      </c>
      <c r="N188" s="161">
        <v>0</v>
      </c>
      <c r="O188" s="161">
        <f t="shared" si="69"/>
        <v>0</v>
      </c>
      <c r="P188" s="161">
        <v>8.0000000000000002E-3</v>
      </c>
      <c r="Q188" s="161">
        <f t="shared" si="70"/>
        <v>0.04</v>
      </c>
      <c r="R188" s="161"/>
      <c r="S188" s="161"/>
      <c r="T188" s="162">
        <v>6.6000000000000003E-2</v>
      </c>
      <c r="U188" s="161">
        <f t="shared" si="71"/>
        <v>0.33</v>
      </c>
      <c r="V188" s="151"/>
      <c r="W188" s="151"/>
      <c r="X188" s="151"/>
      <c r="Y188" s="151"/>
      <c r="Z188" s="151"/>
      <c r="AA188" s="151"/>
      <c r="AB188" s="151"/>
      <c r="AC188" s="151"/>
      <c r="AD188" s="151"/>
      <c r="AE188" s="151" t="s">
        <v>130</v>
      </c>
      <c r="AF188" s="151"/>
      <c r="AG188" s="151"/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2">
        <v>165</v>
      </c>
      <c r="B189" s="158" t="s">
        <v>447</v>
      </c>
      <c r="C189" s="191" t="s">
        <v>448</v>
      </c>
      <c r="D189" s="160" t="s">
        <v>139</v>
      </c>
      <c r="E189" s="166">
        <v>3</v>
      </c>
      <c r="F189" s="168">
        <f t="shared" si="64"/>
        <v>0</v>
      </c>
      <c r="G189" s="169">
        <f t="shared" si="65"/>
        <v>0</v>
      </c>
      <c r="H189" s="169"/>
      <c r="I189" s="169">
        <f t="shared" si="66"/>
        <v>0</v>
      </c>
      <c r="J189" s="169"/>
      <c r="K189" s="169">
        <f t="shared" si="67"/>
        <v>0</v>
      </c>
      <c r="L189" s="169">
        <v>15</v>
      </c>
      <c r="M189" s="169">
        <f t="shared" si="68"/>
        <v>0</v>
      </c>
      <c r="N189" s="161">
        <v>0</v>
      </c>
      <c r="O189" s="161">
        <f t="shared" si="69"/>
        <v>0</v>
      </c>
      <c r="P189" s="161">
        <v>0.17399999999999999</v>
      </c>
      <c r="Q189" s="161">
        <f t="shared" si="70"/>
        <v>0.52200000000000002</v>
      </c>
      <c r="R189" s="161"/>
      <c r="S189" s="161"/>
      <c r="T189" s="162">
        <v>0.95</v>
      </c>
      <c r="U189" s="161">
        <f t="shared" si="71"/>
        <v>2.85</v>
      </c>
      <c r="V189" s="151"/>
      <c r="W189" s="151"/>
      <c r="X189" s="151"/>
      <c r="Y189" s="151"/>
      <c r="Z189" s="151"/>
      <c r="AA189" s="151"/>
      <c r="AB189" s="151"/>
      <c r="AC189" s="151"/>
      <c r="AD189" s="151"/>
      <c r="AE189" s="151" t="s">
        <v>130</v>
      </c>
      <c r="AF189" s="151"/>
      <c r="AG189" s="151"/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52">
        <v>166</v>
      </c>
      <c r="B190" s="158" t="s">
        <v>449</v>
      </c>
      <c r="C190" s="191" t="s">
        <v>450</v>
      </c>
      <c r="D190" s="160" t="s">
        <v>139</v>
      </c>
      <c r="E190" s="166">
        <v>7</v>
      </c>
      <c r="F190" s="168">
        <f t="shared" si="64"/>
        <v>0</v>
      </c>
      <c r="G190" s="169">
        <f t="shared" si="65"/>
        <v>0</v>
      </c>
      <c r="H190" s="169"/>
      <c r="I190" s="169">
        <f t="shared" si="66"/>
        <v>0</v>
      </c>
      <c r="J190" s="169"/>
      <c r="K190" s="169">
        <f t="shared" si="67"/>
        <v>0</v>
      </c>
      <c r="L190" s="169">
        <v>15</v>
      </c>
      <c r="M190" s="169">
        <f t="shared" si="68"/>
        <v>0</v>
      </c>
      <c r="N190" s="161">
        <v>0</v>
      </c>
      <c r="O190" s="161">
        <f t="shared" si="69"/>
        <v>0</v>
      </c>
      <c r="P190" s="161">
        <v>8.8099999999999998E-2</v>
      </c>
      <c r="Q190" s="161">
        <f t="shared" si="70"/>
        <v>0.61670000000000003</v>
      </c>
      <c r="R190" s="161"/>
      <c r="S190" s="161"/>
      <c r="T190" s="162">
        <v>0.39</v>
      </c>
      <c r="U190" s="161">
        <f t="shared" si="71"/>
        <v>2.73</v>
      </c>
      <c r="V190" s="151"/>
      <c r="W190" s="151"/>
      <c r="X190" s="151"/>
      <c r="Y190" s="151"/>
      <c r="Z190" s="151"/>
      <c r="AA190" s="151"/>
      <c r="AB190" s="151"/>
      <c r="AC190" s="151"/>
      <c r="AD190" s="151"/>
      <c r="AE190" s="151" t="s">
        <v>130</v>
      </c>
      <c r="AF190" s="151"/>
      <c r="AG190" s="151"/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52">
        <v>167</v>
      </c>
      <c r="B191" s="158" t="s">
        <v>451</v>
      </c>
      <c r="C191" s="191" t="s">
        <v>452</v>
      </c>
      <c r="D191" s="160" t="s">
        <v>139</v>
      </c>
      <c r="E191" s="166">
        <v>2</v>
      </c>
      <c r="F191" s="168">
        <f t="shared" si="64"/>
        <v>0</v>
      </c>
      <c r="G191" s="169">
        <f t="shared" si="65"/>
        <v>0</v>
      </c>
      <c r="H191" s="169"/>
      <c r="I191" s="169">
        <f t="shared" si="66"/>
        <v>0</v>
      </c>
      <c r="J191" s="169"/>
      <c r="K191" s="169">
        <f t="shared" si="67"/>
        <v>0</v>
      </c>
      <c r="L191" s="169">
        <v>15</v>
      </c>
      <c r="M191" s="169">
        <f t="shared" si="68"/>
        <v>0</v>
      </c>
      <c r="N191" s="161">
        <v>0</v>
      </c>
      <c r="O191" s="161">
        <f t="shared" si="69"/>
        <v>0</v>
      </c>
      <c r="P191" s="161">
        <v>0.1104</v>
      </c>
      <c r="Q191" s="161">
        <f t="shared" si="70"/>
        <v>0.2208</v>
      </c>
      <c r="R191" s="161"/>
      <c r="S191" s="161"/>
      <c r="T191" s="162">
        <v>0.46</v>
      </c>
      <c r="U191" s="161">
        <f t="shared" si="71"/>
        <v>0.92</v>
      </c>
      <c r="V191" s="151"/>
      <c r="W191" s="151"/>
      <c r="X191" s="151"/>
      <c r="Y191" s="151"/>
      <c r="Z191" s="151"/>
      <c r="AA191" s="151"/>
      <c r="AB191" s="151"/>
      <c r="AC191" s="151"/>
      <c r="AD191" s="151"/>
      <c r="AE191" s="151" t="s">
        <v>130</v>
      </c>
      <c r="AF191" s="151"/>
      <c r="AG191" s="151"/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x14ac:dyDescent="0.2">
      <c r="A192" s="153" t="s">
        <v>125</v>
      </c>
      <c r="B192" s="159" t="s">
        <v>86</v>
      </c>
      <c r="C192" s="192" t="s">
        <v>87</v>
      </c>
      <c r="D192" s="163"/>
      <c r="E192" s="167"/>
      <c r="F192" s="170"/>
      <c r="G192" s="170">
        <f>SUMIF(AE193:AE197,"&lt;&gt;NOR",G193:G197)</f>
        <v>0</v>
      </c>
      <c r="H192" s="170"/>
      <c r="I192" s="170">
        <f>SUM(I193:I197)</f>
        <v>0</v>
      </c>
      <c r="J192" s="170"/>
      <c r="K192" s="170">
        <f>SUM(K193:K197)</f>
        <v>0</v>
      </c>
      <c r="L192" s="170"/>
      <c r="M192" s="170">
        <f>SUM(M193:M197)</f>
        <v>0</v>
      </c>
      <c r="N192" s="164"/>
      <c r="O192" s="164">
        <f>SUM(O193:O197)</f>
        <v>8.9999999999999998E-4</v>
      </c>
      <c r="P192" s="164"/>
      <c r="Q192" s="164">
        <f>SUM(Q193:Q197)</f>
        <v>0.48100000000000004</v>
      </c>
      <c r="R192" s="164"/>
      <c r="S192" s="164"/>
      <c r="T192" s="165"/>
      <c r="U192" s="164">
        <f>SUM(U193:U197)</f>
        <v>8.18</v>
      </c>
      <c r="AE192" t="s">
        <v>126</v>
      </c>
    </row>
    <row r="193" spans="1:60" outlineLevel="1" x14ac:dyDescent="0.2">
      <c r="A193" s="152">
        <v>168</v>
      </c>
      <c r="B193" s="158" t="s">
        <v>453</v>
      </c>
      <c r="C193" s="191" t="s">
        <v>454</v>
      </c>
      <c r="D193" s="160" t="s">
        <v>144</v>
      </c>
      <c r="E193" s="166">
        <v>13.2</v>
      </c>
      <c r="F193" s="168">
        <f>H193+J193</f>
        <v>0</v>
      </c>
      <c r="G193" s="169">
        <f>ROUND(E193*F193,2)</f>
        <v>0</v>
      </c>
      <c r="H193" s="169"/>
      <c r="I193" s="169">
        <f>ROUND(E193*H193,2)</f>
        <v>0</v>
      </c>
      <c r="J193" s="169"/>
      <c r="K193" s="169">
        <f>ROUND(E193*J193,2)</f>
        <v>0</v>
      </c>
      <c r="L193" s="169">
        <v>15</v>
      </c>
      <c r="M193" s="169">
        <f>G193*(1+L193/100)</f>
        <v>0</v>
      </c>
      <c r="N193" s="161">
        <v>0</v>
      </c>
      <c r="O193" s="161">
        <f>ROUND(E193*N193,5)</f>
        <v>0</v>
      </c>
      <c r="P193" s="161">
        <v>3.5000000000000003E-2</v>
      </c>
      <c r="Q193" s="161">
        <f>ROUND(E193*P193,5)</f>
        <v>0.46200000000000002</v>
      </c>
      <c r="R193" s="161"/>
      <c r="S193" s="161"/>
      <c r="T193" s="162">
        <v>0.37</v>
      </c>
      <c r="U193" s="161">
        <f>ROUND(E193*T193,2)</f>
        <v>4.88</v>
      </c>
      <c r="V193" s="151"/>
      <c r="W193" s="151"/>
      <c r="X193" s="151"/>
      <c r="Y193" s="151"/>
      <c r="Z193" s="151"/>
      <c r="AA193" s="151"/>
      <c r="AB193" s="151"/>
      <c r="AC193" s="151"/>
      <c r="AD193" s="151"/>
      <c r="AE193" s="151" t="s">
        <v>130</v>
      </c>
      <c r="AF193" s="151"/>
      <c r="AG193" s="151"/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ht="22.5" outlineLevel="1" x14ac:dyDescent="0.2">
      <c r="A194" s="152">
        <v>169</v>
      </c>
      <c r="B194" s="158" t="s">
        <v>455</v>
      </c>
      <c r="C194" s="191" t="s">
        <v>456</v>
      </c>
      <c r="D194" s="160" t="s">
        <v>457</v>
      </c>
      <c r="E194" s="166">
        <v>15</v>
      </c>
      <c r="F194" s="168">
        <f>H194+J194</f>
        <v>0</v>
      </c>
      <c r="G194" s="169">
        <f>ROUND(E194*F194,2)</f>
        <v>0</v>
      </c>
      <c r="H194" s="169"/>
      <c r="I194" s="169">
        <f>ROUND(E194*H194,2)</f>
        <v>0</v>
      </c>
      <c r="J194" s="169"/>
      <c r="K194" s="169">
        <f>ROUND(E194*J194,2)</f>
        <v>0</v>
      </c>
      <c r="L194" s="169">
        <v>15</v>
      </c>
      <c r="M194" s="169">
        <f>G194*(1+L194/100)</f>
        <v>0</v>
      </c>
      <c r="N194" s="161">
        <v>6.0000000000000002E-5</v>
      </c>
      <c r="O194" s="161">
        <f>ROUND(E194*N194,5)</f>
        <v>8.9999999999999998E-4</v>
      </c>
      <c r="P194" s="161">
        <v>1E-3</v>
      </c>
      <c r="Q194" s="161">
        <f>ROUND(E194*P194,5)</f>
        <v>1.4999999999999999E-2</v>
      </c>
      <c r="R194" s="161"/>
      <c r="S194" s="161"/>
      <c r="T194" s="162">
        <v>9.7000000000000003E-2</v>
      </c>
      <c r="U194" s="161">
        <f>ROUND(E194*T194,2)</f>
        <v>1.46</v>
      </c>
      <c r="V194" s="151"/>
      <c r="W194" s="151"/>
      <c r="X194" s="151"/>
      <c r="Y194" s="151"/>
      <c r="Z194" s="151"/>
      <c r="AA194" s="151"/>
      <c r="AB194" s="151"/>
      <c r="AC194" s="151"/>
      <c r="AD194" s="151"/>
      <c r="AE194" s="151" t="s">
        <v>130</v>
      </c>
      <c r="AF194" s="151"/>
      <c r="AG194" s="151"/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2">
        <v>170</v>
      </c>
      <c r="B195" s="158" t="s">
        <v>458</v>
      </c>
      <c r="C195" s="191" t="s">
        <v>459</v>
      </c>
      <c r="D195" s="160" t="s">
        <v>460</v>
      </c>
      <c r="E195" s="166">
        <v>1</v>
      </c>
      <c r="F195" s="168">
        <f>H195+J195</f>
        <v>0</v>
      </c>
      <c r="G195" s="169">
        <f>ROUND(E195*F195,2)</f>
        <v>0</v>
      </c>
      <c r="H195" s="169"/>
      <c r="I195" s="169">
        <f>ROUND(E195*H195,2)</f>
        <v>0</v>
      </c>
      <c r="J195" s="169"/>
      <c r="K195" s="169">
        <f>ROUND(E195*J195,2)</f>
        <v>0</v>
      </c>
      <c r="L195" s="169">
        <v>15</v>
      </c>
      <c r="M195" s="169">
        <f>G195*(1+L195/100)</f>
        <v>0</v>
      </c>
      <c r="N195" s="161">
        <v>0</v>
      </c>
      <c r="O195" s="161">
        <f>ROUND(E195*N195,5)</f>
        <v>0</v>
      </c>
      <c r="P195" s="161">
        <v>1E-3</v>
      </c>
      <c r="Q195" s="161">
        <f>ROUND(E195*P195,5)</f>
        <v>1E-3</v>
      </c>
      <c r="R195" s="161"/>
      <c r="S195" s="161"/>
      <c r="T195" s="162">
        <v>0.46</v>
      </c>
      <c r="U195" s="161">
        <f>ROUND(E195*T195,2)</f>
        <v>0.46</v>
      </c>
      <c r="V195" s="151"/>
      <c r="W195" s="151"/>
      <c r="X195" s="151"/>
      <c r="Y195" s="151"/>
      <c r="Z195" s="151"/>
      <c r="AA195" s="151"/>
      <c r="AB195" s="151"/>
      <c r="AC195" s="151"/>
      <c r="AD195" s="151"/>
      <c r="AE195" s="151" t="s">
        <v>130</v>
      </c>
      <c r="AF195" s="151"/>
      <c r="AG195" s="151"/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52">
        <v>171</v>
      </c>
      <c r="B196" s="158" t="s">
        <v>461</v>
      </c>
      <c r="C196" s="191" t="s">
        <v>462</v>
      </c>
      <c r="D196" s="160" t="s">
        <v>460</v>
      </c>
      <c r="E196" s="166">
        <v>2</v>
      </c>
      <c r="F196" s="168">
        <f>H196+J196</f>
        <v>0</v>
      </c>
      <c r="G196" s="169">
        <f>ROUND(E196*F196,2)</f>
        <v>0</v>
      </c>
      <c r="H196" s="169"/>
      <c r="I196" s="169">
        <f>ROUND(E196*H196,2)</f>
        <v>0</v>
      </c>
      <c r="J196" s="169"/>
      <c r="K196" s="169">
        <f>ROUND(E196*J196,2)</f>
        <v>0</v>
      </c>
      <c r="L196" s="169">
        <v>15</v>
      </c>
      <c r="M196" s="169">
        <f>G196*(1+L196/100)</f>
        <v>0</v>
      </c>
      <c r="N196" s="161">
        <v>0</v>
      </c>
      <c r="O196" s="161">
        <f>ROUND(E196*N196,5)</f>
        <v>0</v>
      </c>
      <c r="P196" s="161">
        <v>1E-3</v>
      </c>
      <c r="Q196" s="161">
        <f>ROUND(E196*P196,5)</f>
        <v>2E-3</v>
      </c>
      <c r="R196" s="161"/>
      <c r="S196" s="161"/>
      <c r="T196" s="162">
        <v>0.46</v>
      </c>
      <c r="U196" s="161">
        <f>ROUND(E196*T196,2)</f>
        <v>0.92</v>
      </c>
      <c r="V196" s="151"/>
      <c r="W196" s="151"/>
      <c r="X196" s="151"/>
      <c r="Y196" s="151"/>
      <c r="Z196" s="151"/>
      <c r="AA196" s="151"/>
      <c r="AB196" s="151"/>
      <c r="AC196" s="151"/>
      <c r="AD196" s="151"/>
      <c r="AE196" s="151" t="s">
        <v>130</v>
      </c>
      <c r="AF196" s="151"/>
      <c r="AG196" s="151"/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52">
        <v>172</v>
      </c>
      <c r="B197" s="158" t="s">
        <v>463</v>
      </c>
      <c r="C197" s="191" t="s">
        <v>464</v>
      </c>
      <c r="D197" s="160" t="s">
        <v>460</v>
      </c>
      <c r="E197" s="166">
        <v>1</v>
      </c>
      <c r="F197" s="168">
        <f>H197+J197</f>
        <v>0</v>
      </c>
      <c r="G197" s="169">
        <f>ROUND(E197*F197,2)</f>
        <v>0</v>
      </c>
      <c r="H197" s="169"/>
      <c r="I197" s="169">
        <f>ROUND(E197*H197,2)</f>
        <v>0</v>
      </c>
      <c r="J197" s="169"/>
      <c r="K197" s="169">
        <f>ROUND(E197*J197,2)</f>
        <v>0</v>
      </c>
      <c r="L197" s="169">
        <v>15</v>
      </c>
      <c r="M197" s="169">
        <f>G197*(1+L197/100)</f>
        <v>0</v>
      </c>
      <c r="N197" s="161">
        <v>0</v>
      </c>
      <c r="O197" s="161">
        <f>ROUND(E197*N197,5)</f>
        <v>0</v>
      </c>
      <c r="P197" s="161">
        <v>1E-3</v>
      </c>
      <c r="Q197" s="161">
        <f>ROUND(E197*P197,5)</f>
        <v>1E-3</v>
      </c>
      <c r="R197" s="161"/>
      <c r="S197" s="161"/>
      <c r="T197" s="162">
        <v>0.46</v>
      </c>
      <c r="U197" s="161">
        <f>ROUND(E197*T197,2)</f>
        <v>0.46</v>
      </c>
      <c r="V197" s="151"/>
      <c r="W197" s="151"/>
      <c r="X197" s="151"/>
      <c r="Y197" s="151"/>
      <c r="Z197" s="151"/>
      <c r="AA197" s="151"/>
      <c r="AB197" s="151"/>
      <c r="AC197" s="151"/>
      <c r="AD197" s="151"/>
      <c r="AE197" s="151" t="s">
        <v>130</v>
      </c>
      <c r="AF197" s="151"/>
      <c r="AG197" s="151"/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x14ac:dyDescent="0.2">
      <c r="A198" s="153" t="s">
        <v>125</v>
      </c>
      <c r="B198" s="159" t="s">
        <v>88</v>
      </c>
      <c r="C198" s="192" t="s">
        <v>89</v>
      </c>
      <c r="D198" s="163"/>
      <c r="E198" s="167"/>
      <c r="F198" s="170"/>
      <c r="G198" s="170">
        <f>SUMIF(AE199:AE199,"&lt;&gt;NOR",G199:G199)</f>
        <v>0</v>
      </c>
      <c r="H198" s="170"/>
      <c r="I198" s="170">
        <f>SUM(I199:I199)</f>
        <v>0</v>
      </c>
      <c r="J198" s="170"/>
      <c r="K198" s="170">
        <f>SUM(K199:K199)</f>
        <v>0</v>
      </c>
      <c r="L198" s="170"/>
      <c r="M198" s="170">
        <f>SUM(M199:M199)</f>
        <v>0</v>
      </c>
      <c r="N198" s="164"/>
      <c r="O198" s="164">
        <f>SUM(O199:O199)</f>
        <v>0</v>
      </c>
      <c r="P198" s="164"/>
      <c r="Q198" s="164">
        <f>SUM(Q199:Q199)</f>
        <v>0.58899999999999997</v>
      </c>
      <c r="R198" s="164"/>
      <c r="S198" s="164"/>
      <c r="T198" s="165"/>
      <c r="U198" s="164">
        <f>SUM(U199:U199)</f>
        <v>11.85</v>
      </c>
      <c r="AE198" t="s">
        <v>126</v>
      </c>
    </row>
    <row r="199" spans="1:60" ht="22.5" outlineLevel="1" x14ac:dyDescent="0.2">
      <c r="A199" s="152">
        <v>173</v>
      </c>
      <c r="B199" s="158" t="s">
        <v>465</v>
      </c>
      <c r="C199" s="191" t="s">
        <v>466</v>
      </c>
      <c r="D199" s="160" t="s">
        <v>133</v>
      </c>
      <c r="E199" s="166">
        <v>65.81</v>
      </c>
      <c r="F199" s="168">
        <f>H199+J199</f>
        <v>0</v>
      </c>
      <c r="G199" s="169">
        <f>ROUND(E199*F199,2)</f>
        <v>0</v>
      </c>
      <c r="H199" s="169"/>
      <c r="I199" s="169">
        <f>ROUND(E199*H199,2)</f>
        <v>0</v>
      </c>
      <c r="J199" s="169"/>
      <c r="K199" s="169">
        <f>ROUND(E199*J199,2)</f>
        <v>0</v>
      </c>
      <c r="L199" s="169">
        <v>15</v>
      </c>
      <c r="M199" s="169">
        <f>G199*(1+L199/100)</f>
        <v>0</v>
      </c>
      <c r="N199" s="161">
        <v>0</v>
      </c>
      <c r="O199" s="161">
        <f>ROUND(E199*N199,5)</f>
        <v>0</v>
      </c>
      <c r="P199" s="161">
        <v>8.9499999999999996E-3</v>
      </c>
      <c r="Q199" s="161">
        <f>ROUND(E199*P199,5)</f>
        <v>0.58899999999999997</v>
      </c>
      <c r="R199" s="161"/>
      <c r="S199" s="161"/>
      <c r="T199" s="162">
        <v>0.18</v>
      </c>
      <c r="U199" s="161">
        <f>ROUND(E199*T199,2)</f>
        <v>11.85</v>
      </c>
      <c r="V199" s="151"/>
      <c r="W199" s="151"/>
      <c r="X199" s="151"/>
      <c r="Y199" s="151"/>
      <c r="Z199" s="151"/>
      <c r="AA199" s="151"/>
      <c r="AB199" s="151"/>
      <c r="AC199" s="151"/>
      <c r="AD199" s="151"/>
      <c r="AE199" s="151" t="s">
        <v>130</v>
      </c>
      <c r="AF199" s="151"/>
      <c r="AG199" s="151"/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x14ac:dyDescent="0.2">
      <c r="A200" s="153" t="s">
        <v>125</v>
      </c>
      <c r="B200" s="159" t="s">
        <v>90</v>
      </c>
      <c r="C200" s="192" t="s">
        <v>91</v>
      </c>
      <c r="D200" s="163"/>
      <c r="E200" s="167"/>
      <c r="F200" s="170"/>
      <c r="G200" s="170">
        <f>SUMIF(AE201:AE204,"&lt;&gt;NOR",G201:G204)</f>
        <v>0</v>
      </c>
      <c r="H200" s="170"/>
      <c r="I200" s="170">
        <f>SUM(I201:I204)</f>
        <v>0</v>
      </c>
      <c r="J200" s="170"/>
      <c r="K200" s="170">
        <f>SUM(K201:K204)</f>
        <v>0</v>
      </c>
      <c r="L200" s="170"/>
      <c r="M200" s="170">
        <f>SUM(M201:M204)</f>
        <v>0</v>
      </c>
      <c r="N200" s="164"/>
      <c r="O200" s="164">
        <f>SUM(O201:O204)</f>
        <v>0</v>
      </c>
      <c r="P200" s="164"/>
      <c r="Q200" s="164">
        <f>SUM(Q201:Q204)</f>
        <v>4.4839999999999998E-2</v>
      </c>
      <c r="R200" s="164"/>
      <c r="S200" s="164"/>
      <c r="T200" s="165"/>
      <c r="U200" s="164">
        <f>SUM(U201:U204)</f>
        <v>11.99</v>
      </c>
      <c r="AE200" t="s">
        <v>126</v>
      </c>
    </row>
    <row r="201" spans="1:60" ht="22.5" outlineLevel="1" x14ac:dyDescent="0.2">
      <c r="A201" s="152">
        <v>174</v>
      </c>
      <c r="B201" s="158" t="s">
        <v>467</v>
      </c>
      <c r="C201" s="191" t="s">
        <v>468</v>
      </c>
      <c r="D201" s="160" t="s">
        <v>133</v>
      </c>
      <c r="E201" s="166">
        <v>15.79</v>
      </c>
      <c r="F201" s="168">
        <f>H201+J201</f>
        <v>0</v>
      </c>
      <c r="G201" s="169">
        <f>ROUND(E201*F201,2)</f>
        <v>0</v>
      </c>
      <c r="H201" s="169"/>
      <c r="I201" s="169">
        <f>ROUND(E201*H201,2)</f>
        <v>0</v>
      </c>
      <c r="J201" s="169"/>
      <c r="K201" s="169">
        <f>ROUND(E201*J201,2)</f>
        <v>0</v>
      </c>
      <c r="L201" s="169">
        <v>15</v>
      </c>
      <c r="M201" s="169">
        <f>G201*(1+L201/100)</f>
        <v>0</v>
      </c>
      <c r="N201" s="161">
        <v>0</v>
      </c>
      <c r="O201" s="161">
        <f>ROUND(E201*N201,5)</f>
        <v>0</v>
      </c>
      <c r="P201" s="161">
        <v>1E-3</v>
      </c>
      <c r="Q201" s="161">
        <f>ROUND(E201*P201,5)</f>
        <v>1.5789999999999998E-2</v>
      </c>
      <c r="R201" s="161"/>
      <c r="S201" s="161"/>
      <c r="T201" s="162">
        <v>0.255</v>
      </c>
      <c r="U201" s="161">
        <f>ROUND(E201*T201,2)</f>
        <v>4.03</v>
      </c>
      <c r="V201" s="151"/>
      <c r="W201" s="151"/>
      <c r="X201" s="151"/>
      <c r="Y201" s="151"/>
      <c r="Z201" s="151"/>
      <c r="AA201" s="151"/>
      <c r="AB201" s="151"/>
      <c r="AC201" s="151"/>
      <c r="AD201" s="151"/>
      <c r="AE201" s="151" t="s">
        <v>130</v>
      </c>
      <c r="AF201" s="151"/>
      <c r="AG201" s="151"/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ht="22.5" outlineLevel="1" x14ac:dyDescent="0.2">
      <c r="A202" s="152">
        <v>175</v>
      </c>
      <c r="B202" s="158" t="s">
        <v>467</v>
      </c>
      <c r="C202" s="191" t="s">
        <v>469</v>
      </c>
      <c r="D202" s="160" t="s">
        <v>133</v>
      </c>
      <c r="E202" s="166">
        <v>26.01</v>
      </c>
      <c r="F202" s="168">
        <f>H202+J202</f>
        <v>0</v>
      </c>
      <c r="G202" s="169">
        <f>ROUND(E202*F202,2)</f>
        <v>0</v>
      </c>
      <c r="H202" s="169"/>
      <c r="I202" s="169">
        <f>ROUND(E202*H202,2)</f>
        <v>0</v>
      </c>
      <c r="J202" s="169"/>
      <c r="K202" s="169">
        <f>ROUND(E202*J202,2)</f>
        <v>0</v>
      </c>
      <c r="L202" s="169">
        <v>15</v>
      </c>
      <c r="M202" s="169">
        <f>G202*(1+L202/100)</f>
        <v>0</v>
      </c>
      <c r="N202" s="161">
        <v>0</v>
      </c>
      <c r="O202" s="161">
        <f>ROUND(E202*N202,5)</f>
        <v>0</v>
      </c>
      <c r="P202" s="161">
        <v>1E-3</v>
      </c>
      <c r="Q202" s="161">
        <f>ROUND(E202*P202,5)</f>
        <v>2.6009999999999998E-2</v>
      </c>
      <c r="R202" s="161"/>
      <c r="S202" s="161"/>
      <c r="T202" s="162">
        <v>0.255</v>
      </c>
      <c r="U202" s="161">
        <f>ROUND(E202*T202,2)</f>
        <v>6.63</v>
      </c>
      <c r="V202" s="151"/>
      <c r="W202" s="151"/>
      <c r="X202" s="151"/>
      <c r="Y202" s="151"/>
      <c r="Z202" s="151"/>
      <c r="AA202" s="151"/>
      <c r="AB202" s="151"/>
      <c r="AC202" s="151"/>
      <c r="AD202" s="151"/>
      <c r="AE202" s="151" t="s">
        <v>130</v>
      </c>
      <c r="AF202" s="151"/>
      <c r="AG202" s="151"/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ht="22.5" outlineLevel="1" x14ac:dyDescent="0.2">
      <c r="A203" s="152">
        <v>176</v>
      </c>
      <c r="B203" s="158" t="s">
        <v>470</v>
      </c>
      <c r="C203" s="191" t="s">
        <v>471</v>
      </c>
      <c r="D203" s="160" t="s">
        <v>144</v>
      </c>
      <c r="E203" s="166">
        <v>16.600000000000001</v>
      </c>
      <c r="F203" s="168">
        <f>H203+J203</f>
        <v>0</v>
      </c>
      <c r="G203" s="169">
        <f>ROUND(E203*F203,2)</f>
        <v>0</v>
      </c>
      <c r="H203" s="169"/>
      <c r="I203" s="169">
        <f>ROUND(E203*H203,2)</f>
        <v>0</v>
      </c>
      <c r="J203" s="169"/>
      <c r="K203" s="169">
        <f>ROUND(E203*J203,2)</f>
        <v>0</v>
      </c>
      <c r="L203" s="169">
        <v>15</v>
      </c>
      <c r="M203" s="169">
        <f>G203*(1+L203/100)</f>
        <v>0</v>
      </c>
      <c r="N203" s="161">
        <v>0</v>
      </c>
      <c r="O203" s="161">
        <f>ROUND(E203*N203,5)</f>
        <v>0</v>
      </c>
      <c r="P203" s="161">
        <v>8.0000000000000007E-5</v>
      </c>
      <c r="Q203" s="161">
        <f>ROUND(E203*P203,5)</f>
        <v>1.33E-3</v>
      </c>
      <c r="R203" s="161"/>
      <c r="S203" s="161"/>
      <c r="T203" s="162">
        <v>3.5000000000000003E-2</v>
      </c>
      <c r="U203" s="161">
        <f>ROUND(E203*T203,2)</f>
        <v>0.57999999999999996</v>
      </c>
      <c r="V203" s="151"/>
      <c r="W203" s="151"/>
      <c r="X203" s="151"/>
      <c r="Y203" s="151"/>
      <c r="Z203" s="151"/>
      <c r="AA203" s="151"/>
      <c r="AB203" s="151"/>
      <c r="AC203" s="151"/>
      <c r="AD203" s="151"/>
      <c r="AE203" s="151" t="s">
        <v>130</v>
      </c>
      <c r="AF203" s="151"/>
      <c r="AG203" s="151"/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ht="22.5" outlineLevel="1" x14ac:dyDescent="0.2">
      <c r="A204" s="152">
        <v>177</v>
      </c>
      <c r="B204" s="158" t="s">
        <v>470</v>
      </c>
      <c r="C204" s="191" t="s">
        <v>472</v>
      </c>
      <c r="D204" s="160" t="s">
        <v>144</v>
      </c>
      <c r="E204" s="166">
        <v>21.4</v>
      </c>
      <c r="F204" s="168">
        <f>H204+J204</f>
        <v>0</v>
      </c>
      <c r="G204" s="169">
        <f>ROUND(E204*F204,2)</f>
        <v>0</v>
      </c>
      <c r="H204" s="169"/>
      <c r="I204" s="169">
        <f>ROUND(E204*H204,2)</f>
        <v>0</v>
      </c>
      <c r="J204" s="169"/>
      <c r="K204" s="169">
        <f>ROUND(E204*J204,2)</f>
        <v>0</v>
      </c>
      <c r="L204" s="169">
        <v>15</v>
      </c>
      <c r="M204" s="169">
        <f>G204*(1+L204/100)</f>
        <v>0</v>
      </c>
      <c r="N204" s="161">
        <v>0</v>
      </c>
      <c r="O204" s="161">
        <f>ROUND(E204*N204,5)</f>
        <v>0</v>
      </c>
      <c r="P204" s="161">
        <v>8.0000000000000007E-5</v>
      </c>
      <c r="Q204" s="161">
        <f>ROUND(E204*P204,5)</f>
        <v>1.7099999999999999E-3</v>
      </c>
      <c r="R204" s="161"/>
      <c r="S204" s="161"/>
      <c r="T204" s="162">
        <v>3.5000000000000003E-2</v>
      </c>
      <c r="U204" s="161">
        <f>ROUND(E204*T204,2)</f>
        <v>0.75</v>
      </c>
      <c r="V204" s="151"/>
      <c r="W204" s="151"/>
      <c r="X204" s="151"/>
      <c r="Y204" s="151"/>
      <c r="Z204" s="151"/>
      <c r="AA204" s="151"/>
      <c r="AB204" s="151"/>
      <c r="AC204" s="151"/>
      <c r="AD204" s="151"/>
      <c r="AE204" s="151" t="s">
        <v>130</v>
      </c>
      <c r="AF204" s="151"/>
      <c r="AG204" s="151"/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x14ac:dyDescent="0.2">
      <c r="A205" s="153" t="s">
        <v>125</v>
      </c>
      <c r="B205" s="159" t="s">
        <v>92</v>
      </c>
      <c r="C205" s="192" t="s">
        <v>93</v>
      </c>
      <c r="D205" s="163"/>
      <c r="E205" s="167"/>
      <c r="F205" s="170"/>
      <c r="G205" s="170">
        <f>SUMIF(AE206:AE206,"&lt;&gt;NOR",G206:G206)</f>
        <v>0</v>
      </c>
      <c r="H205" s="170"/>
      <c r="I205" s="170">
        <f>SUM(I206:I206)</f>
        <v>0</v>
      </c>
      <c r="J205" s="170"/>
      <c r="K205" s="170">
        <f>SUM(K206:K206)</f>
        <v>0</v>
      </c>
      <c r="L205" s="170"/>
      <c r="M205" s="170">
        <f>SUM(M206:M206)</f>
        <v>0</v>
      </c>
      <c r="N205" s="164"/>
      <c r="O205" s="164">
        <f>SUM(O206:O206)</f>
        <v>7.9549999999999996E-2</v>
      </c>
      <c r="P205" s="164"/>
      <c r="Q205" s="164">
        <f>SUM(Q206:Q206)</f>
        <v>0</v>
      </c>
      <c r="R205" s="164"/>
      <c r="S205" s="164"/>
      <c r="T205" s="165"/>
      <c r="U205" s="164">
        <f>SUM(U206:U206)</f>
        <v>75.08</v>
      </c>
      <c r="AE205" t="s">
        <v>126</v>
      </c>
    </row>
    <row r="206" spans="1:60" ht="22.5" outlineLevel="1" x14ac:dyDescent="0.2">
      <c r="A206" s="152">
        <v>178</v>
      </c>
      <c r="B206" s="158" t="s">
        <v>473</v>
      </c>
      <c r="C206" s="191" t="s">
        <v>474</v>
      </c>
      <c r="D206" s="160" t="s">
        <v>133</v>
      </c>
      <c r="E206" s="166">
        <v>497.19</v>
      </c>
      <c r="F206" s="168">
        <f>H206+J206</f>
        <v>0</v>
      </c>
      <c r="G206" s="169">
        <f>ROUND(E206*F206,2)</f>
        <v>0</v>
      </c>
      <c r="H206" s="169"/>
      <c r="I206" s="169">
        <f>ROUND(E206*H206,2)</f>
        <v>0</v>
      </c>
      <c r="J206" s="169"/>
      <c r="K206" s="169">
        <f>ROUND(E206*J206,2)</f>
        <v>0</v>
      </c>
      <c r="L206" s="169">
        <v>15</v>
      </c>
      <c r="M206" s="169">
        <f>G206*(1+L206/100)</f>
        <v>0</v>
      </c>
      <c r="N206" s="161">
        <v>1.6000000000000001E-4</v>
      </c>
      <c r="O206" s="161">
        <f>ROUND(E206*N206,5)</f>
        <v>7.9549999999999996E-2</v>
      </c>
      <c r="P206" s="161">
        <v>0</v>
      </c>
      <c r="Q206" s="161">
        <f>ROUND(E206*P206,5)</f>
        <v>0</v>
      </c>
      <c r="R206" s="161"/>
      <c r="S206" s="161"/>
      <c r="T206" s="162">
        <v>0.151</v>
      </c>
      <c r="U206" s="161">
        <f>ROUND(E206*T206,2)</f>
        <v>75.08</v>
      </c>
      <c r="V206" s="151"/>
      <c r="W206" s="151"/>
      <c r="X206" s="151"/>
      <c r="Y206" s="151"/>
      <c r="Z206" s="151"/>
      <c r="AA206" s="151"/>
      <c r="AB206" s="151"/>
      <c r="AC206" s="151"/>
      <c r="AD206" s="151"/>
      <c r="AE206" s="151" t="s">
        <v>130</v>
      </c>
      <c r="AF206" s="151"/>
      <c r="AG206" s="151"/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x14ac:dyDescent="0.2">
      <c r="A207" s="153" t="s">
        <v>125</v>
      </c>
      <c r="B207" s="159" t="s">
        <v>94</v>
      </c>
      <c r="C207" s="192" t="s">
        <v>95</v>
      </c>
      <c r="D207" s="163"/>
      <c r="E207" s="167"/>
      <c r="F207" s="170"/>
      <c r="G207" s="170">
        <f>SUMIF(AE208:AE208,"&lt;&gt;NOR",G208:G208)</f>
        <v>0</v>
      </c>
      <c r="H207" s="170"/>
      <c r="I207" s="170">
        <f>SUM(I208:I208)</f>
        <v>0</v>
      </c>
      <c r="J207" s="170"/>
      <c r="K207" s="170">
        <f>SUM(K208:K208)</f>
        <v>0</v>
      </c>
      <c r="L207" s="170"/>
      <c r="M207" s="170">
        <f>SUM(M208:M208)</f>
        <v>0</v>
      </c>
      <c r="N207" s="164"/>
      <c r="O207" s="164">
        <f>SUM(O208:O208)</f>
        <v>0</v>
      </c>
      <c r="P207" s="164"/>
      <c r="Q207" s="164">
        <f>SUM(Q208:Q208)</f>
        <v>0.08</v>
      </c>
      <c r="R207" s="164"/>
      <c r="S207" s="164"/>
      <c r="T207" s="165"/>
      <c r="U207" s="164">
        <f>SUM(U208:U208)</f>
        <v>3.17</v>
      </c>
      <c r="AE207" t="s">
        <v>126</v>
      </c>
    </row>
    <row r="208" spans="1:60" outlineLevel="1" x14ac:dyDescent="0.2">
      <c r="A208" s="152">
        <v>179</v>
      </c>
      <c r="B208" s="158" t="s">
        <v>475</v>
      </c>
      <c r="C208" s="191" t="s">
        <v>476</v>
      </c>
      <c r="D208" s="160" t="s">
        <v>139</v>
      </c>
      <c r="E208" s="166">
        <v>5</v>
      </c>
      <c r="F208" s="168">
        <f>H208+J208</f>
        <v>0</v>
      </c>
      <c r="G208" s="169">
        <f>ROUND(E208*F208,2)</f>
        <v>0</v>
      </c>
      <c r="H208" s="169"/>
      <c r="I208" s="169">
        <f>ROUND(E208*H208,2)</f>
        <v>0</v>
      </c>
      <c r="J208" s="169"/>
      <c r="K208" s="169">
        <f>ROUND(E208*J208,2)</f>
        <v>0</v>
      </c>
      <c r="L208" s="169">
        <v>15</v>
      </c>
      <c r="M208" s="169">
        <f>G208*(1+L208/100)</f>
        <v>0</v>
      </c>
      <c r="N208" s="161">
        <v>0</v>
      </c>
      <c r="O208" s="161">
        <f>ROUND(E208*N208,5)</f>
        <v>0</v>
      </c>
      <c r="P208" s="161">
        <v>1.6E-2</v>
      </c>
      <c r="Q208" s="161">
        <f>ROUND(E208*P208,5)</f>
        <v>0.08</v>
      </c>
      <c r="R208" s="161"/>
      <c r="S208" s="161"/>
      <c r="T208" s="162">
        <v>0.63390000000000002</v>
      </c>
      <c r="U208" s="161">
        <f>ROUND(E208*T208,2)</f>
        <v>3.17</v>
      </c>
      <c r="V208" s="151"/>
      <c r="W208" s="151"/>
      <c r="X208" s="151"/>
      <c r="Y208" s="151"/>
      <c r="Z208" s="151"/>
      <c r="AA208" s="151"/>
      <c r="AB208" s="151"/>
      <c r="AC208" s="151"/>
      <c r="AD208" s="151"/>
      <c r="AE208" s="151" t="s">
        <v>130</v>
      </c>
      <c r="AF208" s="151"/>
      <c r="AG208" s="151"/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x14ac:dyDescent="0.2">
      <c r="A209" s="153" t="s">
        <v>125</v>
      </c>
      <c r="B209" s="159" t="s">
        <v>96</v>
      </c>
      <c r="C209" s="192" t="s">
        <v>97</v>
      </c>
      <c r="D209" s="163"/>
      <c r="E209" s="167"/>
      <c r="F209" s="170"/>
      <c r="G209" s="170">
        <f>SUMIF(AE210:AE210,"&lt;&gt;NOR",G210:G210)</f>
        <v>0</v>
      </c>
      <c r="H209" s="170"/>
      <c r="I209" s="170">
        <f>SUM(I210:I210)</f>
        <v>0</v>
      </c>
      <c r="J209" s="170"/>
      <c r="K209" s="170">
        <f>SUM(K210:K210)</f>
        <v>0</v>
      </c>
      <c r="L209" s="170"/>
      <c r="M209" s="170">
        <f>SUM(M210:M210)</f>
        <v>0</v>
      </c>
      <c r="N209" s="164"/>
      <c r="O209" s="164">
        <f>SUM(O210:O210)</f>
        <v>0</v>
      </c>
      <c r="P209" s="164"/>
      <c r="Q209" s="164">
        <f>SUM(Q210:Q210)</f>
        <v>0</v>
      </c>
      <c r="R209" s="164"/>
      <c r="S209" s="164"/>
      <c r="T209" s="165"/>
      <c r="U209" s="164">
        <f>SUM(U210:U210)</f>
        <v>0.31</v>
      </c>
      <c r="AE209" t="s">
        <v>126</v>
      </c>
    </row>
    <row r="210" spans="1:60" ht="22.5" outlineLevel="1" x14ac:dyDescent="0.2">
      <c r="A210" s="152">
        <v>180</v>
      </c>
      <c r="B210" s="158" t="s">
        <v>477</v>
      </c>
      <c r="C210" s="191" t="s">
        <v>478</v>
      </c>
      <c r="D210" s="160" t="s">
        <v>460</v>
      </c>
      <c r="E210" s="166">
        <v>1</v>
      </c>
      <c r="F210" s="168">
        <f>H210+J210</f>
        <v>0</v>
      </c>
      <c r="G210" s="169">
        <f>ROUND(E210*F210,2)</f>
        <v>0</v>
      </c>
      <c r="H210" s="169"/>
      <c r="I210" s="169">
        <f>ROUND(E210*H210,2)</f>
        <v>0</v>
      </c>
      <c r="J210" s="169"/>
      <c r="K210" s="169">
        <f>ROUND(E210*J210,2)</f>
        <v>0</v>
      </c>
      <c r="L210" s="169">
        <v>15</v>
      </c>
      <c r="M210" s="169">
        <f>G210*(1+L210/100)</f>
        <v>0</v>
      </c>
      <c r="N210" s="161">
        <v>0</v>
      </c>
      <c r="O210" s="161">
        <f>ROUND(E210*N210,5)</f>
        <v>0</v>
      </c>
      <c r="P210" s="161">
        <v>0</v>
      </c>
      <c r="Q210" s="161">
        <f>ROUND(E210*P210,5)</f>
        <v>0</v>
      </c>
      <c r="R210" s="161"/>
      <c r="S210" s="161"/>
      <c r="T210" s="162">
        <v>0.30567</v>
      </c>
      <c r="U210" s="161">
        <f>ROUND(E210*T210,2)</f>
        <v>0.31</v>
      </c>
      <c r="V210" s="151"/>
      <c r="W210" s="151"/>
      <c r="X210" s="151"/>
      <c r="Y210" s="151"/>
      <c r="Z210" s="151"/>
      <c r="AA210" s="151"/>
      <c r="AB210" s="151"/>
      <c r="AC210" s="151"/>
      <c r="AD210" s="151"/>
      <c r="AE210" s="151" t="s">
        <v>130</v>
      </c>
      <c r="AF210" s="151"/>
      <c r="AG210" s="151"/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x14ac:dyDescent="0.2">
      <c r="A211" s="153" t="s">
        <v>125</v>
      </c>
      <c r="B211" s="159" t="s">
        <v>98</v>
      </c>
      <c r="C211" s="192" t="s">
        <v>26</v>
      </c>
      <c r="D211" s="163"/>
      <c r="E211" s="167"/>
      <c r="F211" s="170"/>
      <c r="G211" s="170">
        <f>SUMIF(AE212:AE217,"&lt;&gt;NOR",G212:G217)</f>
        <v>0</v>
      </c>
      <c r="H211" s="170"/>
      <c r="I211" s="170">
        <f>SUM(I212:I217)</f>
        <v>0</v>
      </c>
      <c r="J211" s="170"/>
      <c r="K211" s="170">
        <f>SUM(K212:K217)</f>
        <v>0</v>
      </c>
      <c r="L211" s="170"/>
      <c r="M211" s="170">
        <f>SUM(M212:M217)</f>
        <v>0</v>
      </c>
      <c r="N211" s="164"/>
      <c r="O211" s="164">
        <f>SUM(O212:O217)</f>
        <v>0</v>
      </c>
      <c r="P211" s="164"/>
      <c r="Q211" s="164">
        <f>SUM(Q212:Q217)</f>
        <v>0</v>
      </c>
      <c r="R211" s="164"/>
      <c r="S211" s="164"/>
      <c r="T211" s="165"/>
      <c r="U211" s="164">
        <f>SUM(U212:U217)</f>
        <v>0</v>
      </c>
      <c r="AE211" t="s">
        <v>126</v>
      </c>
    </row>
    <row r="212" spans="1:60" outlineLevel="1" x14ac:dyDescent="0.2">
      <c r="A212" s="152">
        <v>181</v>
      </c>
      <c r="B212" s="158" t="s">
        <v>479</v>
      </c>
      <c r="C212" s="191" t="s">
        <v>480</v>
      </c>
      <c r="D212" s="160" t="s">
        <v>481</v>
      </c>
      <c r="E212" s="166">
        <v>1</v>
      </c>
      <c r="F212" s="168">
        <f t="shared" ref="F212:F217" si="72">H212+J212</f>
        <v>0</v>
      </c>
      <c r="G212" s="169">
        <f t="shared" ref="G212:G217" si="73">ROUND(E212*F212,2)</f>
        <v>0</v>
      </c>
      <c r="H212" s="169"/>
      <c r="I212" s="169">
        <f t="shared" ref="I212:I217" si="74">ROUND(E212*H212,2)</f>
        <v>0</v>
      </c>
      <c r="J212" s="169"/>
      <c r="K212" s="169">
        <f t="shared" ref="K212:K217" si="75">ROUND(E212*J212,2)</f>
        <v>0</v>
      </c>
      <c r="L212" s="169">
        <v>15</v>
      </c>
      <c r="M212" s="169">
        <f t="shared" ref="M212:M217" si="76">G212*(1+L212/100)</f>
        <v>0</v>
      </c>
      <c r="N212" s="161">
        <v>0</v>
      </c>
      <c r="O212" s="161">
        <f t="shared" ref="O212:O217" si="77">ROUND(E212*N212,5)</f>
        <v>0</v>
      </c>
      <c r="P212" s="161">
        <v>0</v>
      </c>
      <c r="Q212" s="161">
        <f t="shared" ref="Q212:Q217" si="78">ROUND(E212*P212,5)</f>
        <v>0</v>
      </c>
      <c r="R212" s="161"/>
      <c r="S212" s="161"/>
      <c r="T212" s="162">
        <v>0</v>
      </c>
      <c r="U212" s="161">
        <f t="shared" ref="U212:U217" si="79">ROUND(E212*T212,2)</f>
        <v>0</v>
      </c>
      <c r="V212" s="151"/>
      <c r="W212" s="151"/>
      <c r="X212" s="151"/>
      <c r="Y212" s="151"/>
      <c r="Z212" s="151"/>
      <c r="AA212" s="151"/>
      <c r="AB212" s="151"/>
      <c r="AC212" s="151"/>
      <c r="AD212" s="151"/>
      <c r="AE212" s="151" t="s">
        <v>130</v>
      </c>
      <c r="AF212" s="151"/>
      <c r="AG212" s="151"/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2">
        <v>182</v>
      </c>
      <c r="B213" s="158" t="s">
        <v>482</v>
      </c>
      <c r="C213" s="191" t="s">
        <v>483</v>
      </c>
      <c r="D213" s="160" t="s">
        <v>481</v>
      </c>
      <c r="E213" s="166">
        <v>1</v>
      </c>
      <c r="F213" s="168">
        <f t="shared" si="72"/>
        <v>0</v>
      </c>
      <c r="G213" s="169">
        <f t="shared" si="73"/>
        <v>0</v>
      </c>
      <c r="H213" s="169"/>
      <c r="I213" s="169">
        <f t="shared" si="74"/>
        <v>0</v>
      </c>
      <c r="J213" s="169"/>
      <c r="K213" s="169">
        <f t="shared" si="75"/>
        <v>0</v>
      </c>
      <c r="L213" s="169">
        <v>15</v>
      </c>
      <c r="M213" s="169">
        <f t="shared" si="76"/>
        <v>0</v>
      </c>
      <c r="N213" s="161">
        <v>0</v>
      </c>
      <c r="O213" s="161">
        <f t="shared" si="77"/>
        <v>0</v>
      </c>
      <c r="P213" s="161">
        <v>0</v>
      </c>
      <c r="Q213" s="161">
        <f t="shared" si="78"/>
        <v>0</v>
      </c>
      <c r="R213" s="161"/>
      <c r="S213" s="161"/>
      <c r="T213" s="162">
        <v>0</v>
      </c>
      <c r="U213" s="161">
        <f t="shared" si="79"/>
        <v>0</v>
      </c>
      <c r="V213" s="151"/>
      <c r="W213" s="151"/>
      <c r="X213" s="151"/>
      <c r="Y213" s="151"/>
      <c r="Z213" s="151"/>
      <c r="AA213" s="151"/>
      <c r="AB213" s="151"/>
      <c r="AC213" s="151"/>
      <c r="AD213" s="151"/>
      <c r="AE213" s="151" t="s">
        <v>130</v>
      </c>
      <c r="AF213" s="151"/>
      <c r="AG213" s="151"/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52">
        <v>183</v>
      </c>
      <c r="B214" s="158" t="s">
        <v>484</v>
      </c>
      <c r="C214" s="191" t="s">
        <v>485</v>
      </c>
      <c r="D214" s="160" t="s">
        <v>481</v>
      </c>
      <c r="E214" s="166">
        <v>1</v>
      </c>
      <c r="F214" s="168">
        <f t="shared" si="72"/>
        <v>0</v>
      </c>
      <c r="G214" s="169">
        <f t="shared" si="73"/>
        <v>0</v>
      </c>
      <c r="H214" s="169"/>
      <c r="I214" s="169">
        <f t="shared" si="74"/>
        <v>0</v>
      </c>
      <c r="J214" s="169"/>
      <c r="K214" s="169">
        <f t="shared" si="75"/>
        <v>0</v>
      </c>
      <c r="L214" s="169">
        <v>15</v>
      </c>
      <c r="M214" s="169">
        <f t="shared" si="76"/>
        <v>0</v>
      </c>
      <c r="N214" s="161">
        <v>0</v>
      </c>
      <c r="O214" s="161">
        <f t="shared" si="77"/>
        <v>0</v>
      </c>
      <c r="P214" s="161">
        <v>0</v>
      </c>
      <c r="Q214" s="161">
        <f t="shared" si="78"/>
        <v>0</v>
      </c>
      <c r="R214" s="161"/>
      <c r="S214" s="161"/>
      <c r="T214" s="162">
        <v>0</v>
      </c>
      <c r="U214" s="161">
        <f t="shared" si="79"/>
        <v>0</v>
      </c>
      <c r="V214" s="151"/>
      <c r="W214" s="151"/>
      <c r="X214" s="151"/>
      <c r="Y214" s="151"/>
      <c r="Z214" s="151"/>
      <c r="AA214" s="151"/>
      <c r="AB214" s="151"/>
      <c r="AC214" s="151"/>
      <c r="AD214" s="151"/>
      <c r="AE214" s="151" t="s">
        <v>130</v>
      </c>
      <c r="AF214" s="151"/>
      <c r="AG214" s="151"/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52">
        <v>184</v>
      </c>
      <c r="B215" s="158" t="s">
        <v>486</v>
      </c>
      <c r="C215" s="191" t="s">
        <v>487</v>
      </c>
      <c r="D215" s="160" t="s">
        <v>481</v>
      </c>
      <c r="E215" s="166">
        <v>1</v>
      </c>
      <c r="F215" s="168">
        <f t="shared" si="72"/>
        <v>0</v>
      </c>
      <c r="G215" s="169">
        <f t="shared" si="73"/>
        <v>0</v>
      </c>
      <c r="H215" s="169"/>
      <c r="I215" s="169">
        <f t="shared" si="74"/>
        <v>0</v>
      </c>
      <c r="J215" s="169"/>
      <c r="K215" s="169">
        <f t="shared" si="75"/>
        <v>0</v>
      </c>
      <c r="L215" s="169">
        <v>15</v>
      </c>
      <c r="M215" s="169">
        <f t="shared" si="76"/>
        <v>0</v>
      </c>
      <c r="N215" s="161">
        <v>0</v>
      </c>
      <c r="O215" s="161">
        <f t="shared" si="77"/>
        <v>0</v>
      </c>
      <c r="P215" s="161">
        <v>0</v>
      </c>
      <c r="Q215" s="161">
        <f t="shared" si="78"/>
        <v>0</v>
      </c>
      <c r="R215" s="161"/>
      <c r="S215" s="161"/>
      <c r="T215" s="162">
        <v>0</v>
      </c>
      <c r="U215" s="161">
        <f t="shared" si="79"/>
        <v>0</v>
      </c>
      <c r="V215" s="151"/>
      <c r="W215" s="151"/>
      <c r="X215" s="151"/>
      <c r="Y215" s="151"/>
      <c r="Z215" s="151"/>
      <c r="AA215" s="151"/>
      <c r="AB215" s="151"/>
      <c r="AC215" s="151"/>
      <c r="AD215" s="151"/>
      <c r="AE215" s="151" t="s">
        <v>130</v>
      </c>
      <c r="AF215" s="151"/>
      <c r="AG215" s="151"/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52">
        <v>185</v>
      </c>
      <c r="B216" s="158" t="s">
        <v>488</v>
      </c>
      <c r="C216" s="191" t="s">
        <v>489</v>
      </c>
      <c r="D216" s="160" t="s">
        <v>481</v>
      </c>
      <c r="E216" s="166">
        <v>1</v>
      </c>
      <c r="F216" s="168">
        <f t="shared" si="72"/>
        <v>0</v>
      </c>
      <c r="G216" s="169">
        <f t="shared" si="73"/>
        <v>0</v>
      </c>
      <c r="H216" s="169"/>
      <c r="I216" s="169">
        <f t="shared" si="74"/>
        <v>0</v>
      </c>
      <c r="J216" s="169"/>
      <c r="K216" s="169">
        <f t="shared" si="75"/>
        <v>0</v>
      </c>
      <c r="L216" s="169">
        <v>15</v>
      </c>
      <c r="M216" s="169">
        <f t="shared" si="76"/>
        <v>0</v>
      </c>
      <c r="N216" s="161">
        <v>0</v>
      </c>
      <c r="O216" s="161">
        <f t="shared" si="77"/>
        <v>0</v>
      </c>
      <c r="P216" s="161">
        <v>0</v>
      </c>
      <c r="Q216" s="161">
        <f t="shared" si="78"/>
        <v>0</v>
      </c>
      <c r="R216" s="161"/>
      <c r="S216" s="161"/>
      <c r="T216" s="162">
        <v>0</v>
      </c>
      <c r="U216" s="161">
        <f t="shared" si="79"/>
        <v>0</v>
      </c>
      <c r="V216" s="151"/>
      <c r="W216" s="151"/>
      <c r="X216" s="151"/>
      <c r="Y216" s="151"/>
      <c r="Z216" s="151"/>
      <c r="AA216" s="151"/>
      <c r="AB216" s="151"/>
      <c r="AC216" s="151"/>
      <c r="AD216" s="151"/>
      <c r="AE216" s="151" t="s">
        <v>130</v>
      </c>
      <c r="AF216" s="151"/>
      <c r="AG216" s="151"/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ht="22.5" outlineLevel="1" x14ac:dyDescent="0.2">
      <c r="A217" s="179">
        <v>186</v>
      </c>
      <c r="B217" s="180" t="s">
        <v>490</v>
      </c>
      <c r="C217" s="193" t="s">
        <v>491</v>
      </c>
      <c r="D217" s="181" t="s">
        <v>139</v>
      </c>
      <c r="E217" s="182">
        <v>16</v>
      </c>
      <c r="F217" s="183">
        <f t="shared" si="72"/>
        <v>0</v>
      </c>
      <c r="G217" s="184">
        <f t="shared" si="73"/>
        <v>0</v>
      </c>
      <c r="H217" s="184"/>
      <c r="I217" s="184">
        <f t="shared" si="74"/>
        <v>0</v>
      </c>
      <c r="J217" s="184"/>
      <c r="K217" s="184">
        <f t="shared" si="75"/>
        <v>0</v>
      </c>
      <c r="L217" s="184">
        <v>15</v>
      </c>
      <c r="M217" s="184">
        <f t="shared" si="76"/>
        <v>0</v>
      </c>
      <c r="N217" s="185">
        <v>0</v>
      </c>
      <c r="O217" s="185">
        <f t="shared" si="77"/>
        <v>0</v>
      </c>
      <c r="P217" s="185">
        <v>0</v>
      </c>
      <c r="Q217" s="185">
        <f t="shared" si="78"/>
        <v>0</v>
      </c>
      <c r="R217" s="185"/>
      <c r="S217" s="185"/>
      <c r="T217" s="186">
        <v>0</v>
      </c>
      <c r="U217" s="185">
        <f t="shared" si="79"/>
        <v>0</v>
      </c>
      <c r="V217" s="151"/>
      <c r="W217" s="151"/>
      <c r="X217" s="151"/>
      <c r="Y217" s="151"/>
      <c r="Z217" s="151"/>
      <c r="AA217" s="151"/>
      <c r="AB217" s="151"/>
      <c r="AC217" s="151"/>
      <c r="AD217" s="151"/>
      <c r="AE217" s="151" t="s">
        <v>130</v>
      </c>
      <c r="AF217" s="151"/>
      <c r="AG217" s="151"/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x14ac:dyDescent="0.2">
      <c r="A218" s="6"/>
      <c r="B218" s="7" t="s">
        <v>492</v>
      </c>
      <c r="C218" s="194" t="s">
        <v>492</v>
      </c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AC218">
        <v>15</v>
      </c>
      <c r="AD218">
        <v>21</v>
      </c>
    </row>
    <row r="219" spans="1:60" x14ac:dyDescent="0.2">
      <c r="A219" s="187"/>
      <c r="B219" s="188" t="s">
        <v>28</v>
      </c>
      <c r="C219" s="195" t="s">
        <v>492</v>
      </c>
      <c r="D219" s="189"/>
      <c r="E219" s="189"/>
      <c r="F219" s="189"/>
      <c r="G219" s="190">
        <f>G8+G16+G21+G28+G32+G42+G48+G72+G83+G86+G88+G91+G95+G99+G134+G163+G185+G192+G198+G200+G205+G207+G209+G211</f>
        <v>0</v>
      </c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AC219">
        <f>SUMIF(L7:L217,AC218,G7:G217)</f>
        <v>0</v>
      </c>
      <c r="AD219">
        <f>SUMIF(L7:L217,AD218,G7:G217)</f>
        <v>0</v>
      </c>
      <c r="AE219" t="s">
        <v>493</v>
      </c>
    </row>
    <row r="220" spans="1:60" x14ac:dyDescent="0.2">
      <c r="A220" s="6"/>
      <c r="B220" s="7" t="s">
        <v>492</v>
      </c>
      <c r="C220" s="194" t="s">
        <v>492</v>
      </c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</row>
    <row r="221" spans="1:60" x14ac:dyDescent="0.2">
      <c r="A221" s="6"/>
      <c r="B221" s="7" t="s">
        <v>492</v>
      </c>
      <c r="C221" s="194" t="s">
        <v>492</v>
      </c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</row>
    <row r="222" spans="1:60" x14ac:dyDescent="0.2">
      <c r="A222" s="257" t="s">
        <v>494</v>
      </c>
      <c r="B222" s="257"/>
      <c r="C222" s="258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</row>
    <row r="223" spans="1:60" x14ac:dyDescent="0.2">
      <c r="A223" s="259"/>
      <c r="B223" s="260"/>
      <c r="C223" s="261"/>
      <c r="D223" s="260"/>
      <c r="E223" s="260"/>
      <c r="F223" s="260"/>
      <c r="G223" s="262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AE223" t="s">
        <v>495</v>
      </c>
    </row>
    <row r="224" spans="1:60" x14ac:dyDescent="0.2">
      <c r="A224" s="263"/>
      <c r="B224" s="264"/>
      <c r="C224" s="265"/>
      <c r="D224" s="264"/>
      <c r="E224" s="264"/>
      <c r="F224" s="264"/>
      <c r="G224" s="26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</row>
    <row r="225" spans="1:31" x14ac:dyDescent="0.2">
      <c r="A225" s="263"/>
      <c r="B225" s="264"/>
      <c r="C225" s="265"/>
      <c r="D225" s="264"/>
      <c r="E225" s="264"/>
      <c r="F225" s="264"/>
      <c r="G225" s="26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</row>
    <row r="226" spans="1:31" x14ac:dyDescent="0.2">
      <c r="A226" s="263"/>
      <c r="B226" s="264"/>
      <c r="C226" s="265"/>
      <c r="D226" s="264"/>
      <c r="E226" s="264"/>
      <c r="F226" s="264"/>
      <c r="G226" s="26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</row>
    <row r="227" spans="1:31" x14ac:dyDescent="0.2">
      <c r="A227" s="267"/>
      <c r="B227" s="268"/>
      <c r="C227" s="269"/>
      <c r="D227" s="268"/>
      <c r="E227" s="268"/>
      <c r="F227" s="268"/>
      <c r="G227" s="270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</row>
    <row r="228" spans="1:31" x14ac:dyDescent="0.2">
      <c r="A228" s="6"/>
      <c r="B228" s="7" t="s">
        <v>492</v>
      </c>
      <c r="C228" s="194" t="s">
        <v>492</v>
      </c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</row>
    <row r="229" spans="1:31" x14ac:dyDescent="0.2">
      <c r="C229" s="196"/>
      <c r="AE229" t="s">
        <v>496</v>
      </c>
    </row>
  </sheetData>
  <mergeCells count="6">
    <mergeCell ref="A223:G227"/>
    <mergeCell ref="A1:G1"/>
    <mergeCell ref="C2:G2"/>
    <mergeCell ref="C3:G3"/>
    <mergeCell ref="C4:G4"/>
    <mergeCell ref="A222:C222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Hewlett-Packard Company</cp:lastModifiedBy>
  <cp:lastPrinted>2014-02-28T09:52:57Z</cp:lastPrinted>
  <dcterms:created xsi:type="dcterms:W3CDTF">2009-04-08T07:15:50Z</dcterms:created>
  <dcterms:modified xsi:type="dcterms:W3CDTF">2023-05-17T14:24:50Z</dcterms:modified>
</cp:coreProperties>
</file>